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370" windowHeight="1335"/>
  </bookViews>
  <sheets>
    <sheet name="пронумеров." sheetId="12" r:id="rId1"/>
    <sheet name="звіт2023" sheetId="10" r:id="rId2"/>
    <sheet name="до службової" sheetId="13" r:id="rId3"/>
  </sheets>
  <definedNames>
    <definedName name="_xlnm.Print_Area" localSheetId="2">'до службової'!$B$1:$H$140</definedName>
    <definedName name="_xlnm.Print_Area" localSheetId="1">звіт2023!$B$1:$H$140</definedName>
    <definedName name="_xlnm.Print_Area" localSheetId="0">пронумеров.!$B$1:$H$140</definedName>
  </definedNames>
  <calcPr calcId="124519"/>
</workbook>
</file>

<file path=xl/calcChain.xml><?xml version="1.0" encoding="utf-8"?>
<calcChain xmlns="http://schemas.openxmlformats.org/spreadsheetml/2006/main">
  <c r="F123" i="12"/>
  <c r="E104"/>
  <c r="G119" i="13"/>
  <c r="F119"/>
  <c r="G117"/>
  <c r="F117"/>
  <c r="E113"/>
  <c r="F111"/>
  <c r="F104"/>
  <c r="F113" s="1"/>
  <c r="D104"/>
  <c r="D113" s="1"/>
  <c r="F100"/>
  <c r="F99"/>
  <c r="E98"/>
  <c r="D98"/>
  <c r="F98" s="1"/>
  <c r="F97"/>
  <c r="I96"/>
  <c r="G95"/>
  <c r="F95"/>
  <c r="E94"/>
  <c r="G94" s="1"/>
  <c r="D94"/>
  <c r="F94" s="1"/>
  <c r="F91"/>
  <c r="D91"/>
  <c r="G91" s="1"/>
  <c r="D90"/>
  <c r="F90" s="1"/>
  <c r="G89"/>
  <c r="F89"/>
  <c r="G88"/>
  <c r="F88"/>
  <c r="G87"/>
  <c r="F87"/>
  <c r="G86"/>
  <c r="F86"/>
  <c r="E85"/>
  <c r="G85" s="1"/>
  <c r="D85"/>
  <c r="F85" s="1"/>
  <c r="G83"/>
  <c r="F83"/>
  <c r="E81"/>
  <c r="G81" s="1"/>
  <c r="D81"/>
  <c r="F81" s="1"/>
  <c r="E77"/>
  <c r="G77" s="1"/>
  <c r="D77"/>
  <c r="F77" s="1"/>
  <c r="G76"/>
  <c r="F76"/>
  <c r="G75"/>
  <c r="F75"/>
  <c r="G74"/>
  <c r="F74"/>
  <c r="G73"/>
  <c r="F73"/>
  <c r="G72"/>
  <c r="F72"/>
  <c r="F69"/>
  <c r="D69"/>
  <c r="G69" s="1"/>
  <c r="F68"/>
  <c r="G67"/>
  <c r="F67"/>
  <c r="E66"/>
  <c r="G66" s="1"/>
  <c r="D66"/>
  <c r="F66" s="1"/>
  <c r="F65"/>
  <c r="F64"/>
  <c r="G63"/>
  <c r="F63"/>
  <c r="G60"/>
  <c r="F60"/>
  <c r="G57"/>
  <c r="F57"/>
  <c r="E56"/>
  <c r="E59" s="1"/>
  <c r="D56"/>
  <c r="D59" s="1"/>
  <c r="D62" s="1"/>
  <c r="E52"/>
  <c r="D51"/>
  <c r="G51" s="1"/>
  <c r="G48"/>
  <c r="F48"/>
  <c r="G46"/>
  <c r="F46"/>
  <c r="G45"/>
  <c r="F45"/>
  <c r="E43"/>
  <c r="F43" s="1"/>
  <c r="D43"/>
  <c r="G42"/>
  <c r="F42"/>
  <c r="G39"/>
  <c r="F39"/>
  <c r="F38"/>
  <c r="G34"/>
  <c r="F34"/>
  <c r="G32"/>
  <c r="F32"/>
  <c r="G31"/>
  <c r="F31"/>
  <c r="G29"/>
  <c r="F29"/>
  <c r="G28"/>
  <c r="F28"/>
  <c r="E27"/>
  <c r="G27" s="1"/>
  <c r="D27"/>
  <c r="G119" i="12"/>
  <c r="F119"/>
  <c r="G117"/>
  <c r="F117"/>
  <c r="E113"/>
  <c r="F104"/>
  <c r="F113" s="1"/>
  <c r="D104"/>
  <c r="D113" s="1"/>
  <c r="F100"/>
  <c r="F99"/>
  <c r="E98"/>
  <c r="D98"/>
  <c r="F98" s="1"/>
  <c r="F97"/>
  <c r="I96"/>
  <c r="G95"/>
  <c r="F95"/>
  <c r="E94"/>
  <c r="G94" s="1"/>
  <c r="D94"/>
  <c r="F94" s="1"/>
  <c r="F91"/>
  <c r="D91"/>
  <c r="G91" s="1"/>
  <c r="D90"/>
  <c r="F90" s="1"/>
  <c r="G89"/>
  <c r="F89"/>
  <c r="G88"/>
  <c r="F88"/>
  <c r="G87"/>
  <c r="F87"/>
  <c r="G86"/>
  <c r="F86"/>
  <c r="E85"/>
  <c r="G85" s="1"/>
  <c r="D85"/>
  <c r="G83"/>
  <c r="F83"/>
  <c r="E81"/>
  <c r="G81" s="1"/>
  <c r="D81"/>
  <c r="E77"/>
  <c r="G77" s="1"/>
  <c r="D77"/>
  <c r="G76"/>
  <c r="F76"/>
  <c r="G75"/>
  <c r="F75"/>
  <c r="G74"/>
  <c r="F74"/>
  <c r="G73"/>
  <c r="F73"/>
  <c r="G72"/>
  <c r="F72"/>
  <c r="D69"/>
  <c r="G69" s="1"/>
  <c r="F68"/>
  <c r="G67"/>
  <c r="F67"/>
  <c r="E66"/>
  <c r="G66" s="1"/>
  <c r="D66"/>
  <c r="F65"/>
  <c r="F64"/>
  <c r="G63"/>
  <c r="F63"/>
  <c r="G60"/>
  <c r="F60"/>
  <c r="G57"/>
  <c r="F57"/>
  <c r="E56"/>
  <c r="E59" s="1"/>
  <c r="D56"/>
  <c r="D59" s="1"/>
  <c r="D62" s="1"/>
  <c r="E52"/>
  <c r="D51"/>
  <c r="G51" s="1"/>
  <c r="G48"/>
  <c r="F48"/>
  <c r="G46"/>
  <c r="F46"/>
  <c r="G45"/>
  <c r="F45"/>
  <c r="E43"/>
  <c r="F43" s="1"/>
  <c r="D43"/>
  <c r="G42"/>
  <c r="F42"/>
  <c r="G39"/>
  <c r="F39"/>
  <c r="F38"/>
  <c r="G34"/>
  <c r="F34"/>
  <c r="G32"/>
  <c r="F32"/>
  <c r="G31"/>
  <c r="F31"/>
  <c r="G29"/>
  <c r="F29"/>
  <c r="G28"/>
  <c r="F28"/>
  <c r="E27"/>
  <c r="G27" s="1"/>
  <c r="D27"/>
  <c r="E62" i="13" l="1"/>
  <c r="G59"/>
  <c r="F59"/>
  <c r="G113"/>
  <c r="F27"/>
  <c r="G43"/>
  <c r="F51"/>
  <c r="D52"/>
  <c r="G52" s="1"/>
  <c r="F56"/>
  <c r="G90"/>
  <c r="G56"/>
  <c r="G104"/>
  <c r="G113" i="12"/>
  <c r="E62"/>
  <c r="G59"/>
  <c r="F59"/>
  <c r="F27"/>
  <c r="G43"/>
  <c r="F51"/>
  <c r="D52"/>
  <c r="F52" s="1"/>
  <c r="F56"/>
  <c r="F66"/>
  <c r="F69"/>
  <c r="F77"/>
  <c r="F81"/>
  <c r="F85"/>
  <c r="G90"/>
  <c r="G56"/>
  <c r="G104"/>
  <c r="E85" i="10"/>
  <c r="E81" s="1"/>
  <c r="G62" i="13" l="1"/>
  <c r="F62"/>
  <c r="F52"/>
  <c r="G52" i="12"/>
  <c r="G62"/>
  <c r="F62"/>
  <c r="G57" i="10"/>
  <c r="F57"/>
  <c r="G29"/>
  <c r="G67"/>
  <c r="G63"/>
  <c r="G60"/>
  <c r="G83"/>
  <c r="G86"/>
  <c r="E113"/>
  <c r="D104"/>
  <c r="D113" s="1"/>
  <c r="I96"/>
  <c r="D91"/>
  <c r="G91" s="1"/>
  <c r="D90"/>
  <c r="D69"/>
  <c r="D51"/>
  <c r="F51" s="1"/>
  <c r="G104"/>
  <c r="G119"/>
  <c r="F119"/>
  <c r="G117"/>
  <c r="F117"/>
  <c r="F111"/>
  <c r="F104"/>
  <c r="F113" s="1"/>
  <c r="F100"/>
  <c r="F99"/>
  <c r="E98"/>
  <c r="D98"/>
  <c r="F98" s="1"/>
  <c r="F97"/>
  <c r="E94"/>
  <c r="F91"/>
  <c r="F90"/>
  <c r="G89"/>
  <c r="F88"/>
  <c r="G87"/>
  <c r="F86"/>
  <c r="F83"/>
  <c r="E77"/>
  <c r="F76"/>
  <c r="F75"/>
  <c r="G75"/>
  <c r="F74"/>
  <c r="G73"/>
  <c r="D77"/>
  <c r="F68"/>
  <c r="E66"/>
  <c r="F64"/>
  <c r="E56"/>
  <c r="E52"/>
  <c r="G51"/>
  <c r="F48"/>
  <c r="G46"/>
  <c r="E43"/>
  <c r="G42"/>
  <c r="F39"/>
  <c r="F38"/>
  <c r="F34"/>
  <c r="G32"/>
  <c r="D56"/>
  <c r="F29"/>
  <c r="G28"/>
  <c r="E27"/>
  <c r="D27"/>
  <c r="D85" l="1"/>
  <c r="D81" s="1"/>
  <c r="G90"/>
  <c r="G113"/>
  <c r="G27"/>
  <c r="D52"/>
  <c r="F52" s="1"/>
  <c r="F46"/>
  <c r="G81"/>
  <c r="F27"/>
  <c r="F28"/>
  <c r="F73"/>
  <c r="G85"/>
  <c r="F77"/>
  <c r="D59"/>
  <c r="F56"/>
  <c r="G31"/>
  <c r="F32"/>
  <c r="G34"/>
  <c r="G39"/>
  <c r="F42"/>
  <c r="D43"/>
  <c r="G43" s="1"/>
  <c r="G45"/>
  <c r="G48"/>
  <c r="G56"/>
  <c r="E59"/>
  <c r="G72"/>
  <c r="G74"/>
  <c r="G76"/>
  <c r="G77"/>
  <c r="F81"/>
  <c r="F85"/>
  <c r="F87"/>
  <c r="G88"/>
  <c r="F89"/>
  <c r="F31"/>
  <c r="F45"/>
  <c r="F72"/>
  <c r="G52" l="1"/>
  <c r="F95"/>
  <c r="G95"/>
  <c r="D94"/>
  <c r="E62"/>
  <c r="F59"/>
  <c r="G59"/>
  <c r="F43"/>
  <c r="D62"/>
  <c r="F94" l="1"/>
  <c r="G94"/>
  <c r="F60"/>
  <c r="G62"/>
  <c r="F62"/>
  <c r="F63" l="1"/>
  <c r="F65" l="1"/>
  <c r="D66"/>
  <c r="G66" s="1"/>
  <c r="F67" l="1"/>
  <c r="F66"/>
  <c r="G69" l="1"/>
  <c r="F69"/>
</calcChain>
</file>

<file path=xl/sharedStrings.xml><?xml version="1.0" encoding="utf-8"?>
<sst xmlns="http://schemas.openxmlformats.org/spreadsheetml/2006/main" count="421" uniqueCount="130">
  <si>
    <t xml:space="preserve"> </t>
  </si>
  <si>
    <t>Одиниці виміру: тис. гривень</t>
  </si>
  <si>
    <t xml:space="preserve">                                                        І. Формування прибутку підприємства</t>
  </si>
  <si>
    <t>Доходи</t>
  </si>
  <si>
    <t>Дохід (виручка) від реалізації продукції (товарів, робіт, послуг) </t>
  </si>
  <si>
    <t>в т.ч. за рахунок бюджетних коштів</t>
  </si>
  <si>
    <t>Податок на додану вартість </t>
  </si>
  <si>
    <t>Інші вирахування з доходу </t>
  </si>
  <si>
    <t>Чистий дохід (виручка) від реалізації продукції (товарів, робіт, послуг) </t>
  </si>
  <si>
    <t>Інші операційні доходи</t>
  </si>
  <si>
    <t>у тому числі: </t>
  </si>
  <si>
    <t>дохід від операційної оренди активів </t>
  </si>
  <si>
    <t>одержані гранти та субсидії </t>
  </si>
  <si>
    <t>дохід від реалізації необоротних активів, утримуваних для продажу </t>
  </si>
  <si>
    <t>Дохід від участі в капіталі </t>
  </si>
  <si>
    <t>Інші фінансові доходи </t>
  </si>
  <si>
    <t>Інші доходи </t>
  </si>
  <si>
    <t>у тому числі:</t>
  </si>
  <si>
    <t>дохід від реалізації фінансових інвестицій </t>
  </si>
  <si>
    <t>дохід від безоплатно одержаних активів </t>
  </si>
  <si>
    <t xml:space="preserve">Усього доходів </t>
  </si>
  <si>
    <t>Витрати</t>
  </si>
  <si>
    <t>Собівартість реалізованої продукції (товарів, робіт і послуг)</t>
  </si>
  <si>
    <t>Адміністративні витрати</t>
  </si>
  <si>
    <t>Витрати на збут</t>
  </si>
  <si>
    <t>Інші операційні витрати</t>
  </si>
  <si>
    <t>Фінансові витрати </t>
  </si>
  <si>
    <t>Витрати від участі в капіталі </t>
  </si>
  <si>
    <t>Інші витрати </t>
  </si>
  <si>
    <t>Усього витрати</t>
  </si>
  <si>
    <t>Фінансові результати діяльності:</t>
  </si>
  <si>
    <t>Валовий прибуток (збиток):</t>
  </si>
  <si>
    <t>прибуток</t>
  </si>
  <si>
    <t>збиток</t>
  </si>
  <si>
    <t>Фінансові результати від операційної діяльності </t>
  </si>
  <si>
    <t>прибуток </t>
  </si>
  <si>
    <t>збиток </t>
  </si>
  <si>
    <t>Фінансові результати від звичайної діяльності до оподаткування:</t>
  </si>
  <si>
    <t>Податок на прибуток </t>
  </si>
  <si>
    <t>Чистий:</t>
  </si>
  <si>
    <t>Відрахування частини прибутку до бюджету</t>
  </si>
  <si>
    <t>II. Елементи операційних витрат (разом)</t>
  </si>
  <si>
    <t>Матеріальні затрати </t>
  </si>
  <si>
    <t>Витрати на оплату праці </t>
  </si>
  <si>
    <t>Відрахування на соціальні заходи </t>
  </si>
  <si>
    <t>Амортизація </t>
  </si>
  <si>
    <t>Інші операційні витрати </t>
  </si>
  <si>
    <t>Разом (сума рядків з 240 по 280): </t>
  </si>
  <si>
    <t xml:space="preserve">    Ш. Обов’язкові платежі підприємства до бюджету та державних цільових фондів</t>
  </si>
  <si>
    <t>Сплата поточних податків та обов’язкових платежів до державного бюджету, у тому числі:</t>
  </si>
  <si>
    <t>податок на прибуток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</si>
  <si>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</si>
  <si>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</si>
  <si>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відрахування частини чистого прибутку комунальними підприємствами</t>
  </si>
  <si>
    <t>304/1</t>
  </si>
  <si>
    <t>304/2</t>
  </si>
  <si>
    <t>до державних цільових фондів</t>
  </si>
  <si>
    <t>неустойки (штрафи, пені)</t>
  </si>
  <si>
    <t>Внески до державних цільових фондів, у тому числі:</t>
  </si>
  <si>
    <r>
      <t>внески до фондів соціального страхування -</t>
    </r>
    <r>
      <rPr>
        <sz val="14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єдиний внесок на загальнообов'язкове державне соціальне страхування</t>
    </r>
    <r>
      <rPr>
        <sz val="14"/>
        <color indexed="8"/>
        <rFont val="Times New Roman"/>
        <family val="1"/>
        <charset val="204"/>
      </rPr>
      <t xml:space="preserve">               </t>
    </r>
  </si>
  <si>
    <t>Інші обов’язкові платежі, у тому числі:</t>
  </si>
  <si>
    <t>IV. Капітальні інвестиції протягом року</t>
  </si>
  <si>
    <t>Капітальне будівництво </t>
  </si>
  <si>
    <t>в т. ч. за рахунок бюджетних коштів </t>
  </si>
  <si>
    <t>Придбання (створення) нематеріальних активів, </t>
  </si>
  <si>
    <t>Погашення отриманих на капітальні інвестиції позик </t>
  </si>
  <si>
    <t>Модернізація, модифікація, дообладнання, реконструкція, інші види поліпшення необоротних активів, </t>
  </si>
  <si>
    <t>Разом (сума рядків  340, 350, 360, 370, 380) </t>
  </si>
  <si>
    <t>в т. ч. за рахунок бюджетних коштів (сума рядків 341, 351, 361, 371, 381) </t>
  </si>
  <si>
    <t xml:space="preserve">                                                               V. Додаткова інформація</t>
  </si>
  <si>
    <t>Чисельність працівників </t>
  </si>
  <si>
    <t>Первісна вартість основних засобів </t>
  </si>
  <si>
    <t>Податкова заборгованість </t>
  </si>
  <si>
    <t>Заборгованість перед працівниками із виплати заробітної плати </t>
  </si>
  <si>
    <t>Інші податки, у тому числі (розшифрувати):</t>
  </si>
  <si>
    <t>(ініціали, прізвище)</t>
  </si>
  <si>
    <t xml:space="preserve">(підпис) </t>
  </si>
  <si>
    <t>План</t>
  </si>
  <si>
    <t>Факт</t>
  </si>
  <si>
    <t xml:space="preserve">Відхилення
(+,-)
</t>
  </si>
  <si>
    <t>Код рядка</t>
  </si>
  <si>
    <t xml:space="preserve">Виконання
( %)
</t>
  </si>
  <si>
    <t xml:space="preserve">ЗВІТ ПРО ВИКОНАННЯ ФІНАНСОВОГО ПЛАНУ ПІДПРИЄМСТВА </t>
  </si>
  <si>
    <t>ПОГОДЖЕНО</t>
  </si>
  <si>
    <t xml:space="preserve">Заступник міського голови з питань діяльності </t>
  </si>
  <si>
    <t>виконавчих органів ради</t>
  </si>
  <si>
    <t xml:space="preserve">Начальник фінансового управління </t>
  </si>
  <si>
    <t>міської ради</t>
  </si>
  <si>
    <t>інші платежі ( оренда 60%)</t>
  </si>
  <si>
    <t xml:space="preserve">          Директор КП " Послуга" </t>
  </si>
  <si>
    <t xml:space="preserve">                                                           Основні фінансові показники</t>
  </si>
  <si>
    <t>О.І.Ворона</t>
  </si>
  <si>
    <r>
      <t xml:space="preserve">місцеві податки та збори </t>
    </r>
    <r>
      <rPr>
        <sz val="10"/>
        <color indexed="8"/>
        <rFont val="Times New Roman"/>
        <family val="1"/>
        <charset val="204"/>
      </rPr>
      <t>(податок на доходи фізичних осіб, земельний податок, екологічний податок)</t>
    </r>
  </si>
  <si>
    <t>екологічний податок</t>
  </si>
  <si>
    <t>військовий збір</t>
  </si>
  <si>
    <t>податок на доходи фізичних осіб</t>
  </si>
  <si>
    <t>плата за землю</t>
  </si>
  <si>
    <t>В.Г.Мазуренко</t>
  </si>
  <si>
    <t xml:space="preserve">інші </t>
  </si>
  <si>
    <t>єдиний податок</t>
  </si>
  <si>
    <t>Придбання (виготовлення) основних засобів та інших необоротних матеріальних активів </t>
  </si>
  <si>
    <t xml:space="preserve">   за   2023 рік</t>
  </si>
  <si>
    <r>
      <t>ЗАТВЕРДЖЕНО</t>
    </r>
    <r>
      <rPr>
        <sz val="14"/>
        <color indexed="8"/>
        <rFont val="Times New Roman"/>
        <family val="1"/>
        <charset val="204"/>
      </rPr>
      <t xml:space="preserve"> </t>
    </r>
  </si>
  <si>
    <t>Рішення виконавчого комітету</t>
  </si>
  <si>
    <t>____  __________ 2024 року № _____</t>
  </si>
  <si>
    <t>________________________________</t>
  </si>
  <si>
    <t>_____________________________________________</t>
  </si>
  <si>
    <t>коди</t>
  </si>
  <si>
    <t xml:space="preserve">Підприємство                                                                                                                                                                                        </t>
  </si>
  <si>
    <t>Комунальне підприємство " Послуга" Прилуцької міської ради Чернігівської області</t>
  </si>
  <si>
    <t>Рік 2022</t>
  </si>
  <si>
    <t xml:space="preserve">Орган управління                         </t>
  </si>
  <si>
    <t>Міські, районні у містах ради та їх виконавчі органи</t>
  </si>
  <si>
    <t>за ЄДРПОУ</t>
  </si>
  <si>
    <t>Галузь</t>
  </si>
  <si>
    <t>за СПОДУ</t>
  </si>
  <si>
    <t xml:space="preserve">Вид економічної діяльності          </t>
  </si>
  <si>
    <t>Збирання безпечних відходів</t>
  </si>
  <si>
    <t>за ЗКГНГ</t>
  </si>
  <si>
    <t xml:space="preserve">Місцезнаходження                        </t>
  </si>
  <si>
    <t>м.Прилуки, вул.Білецького - Носенка,7</t>
  </si>
  <si>
    <t>за КВЕД</t>
  </si>
  <si>
    <t>38.11</t>
  </si>
  <si>
    <t xml:space="preserve">Телефон                                          </t>
  </si>
  <si>
    <t>.+380668441712</t>
  </si>
  <si>
    <t xml:space="preserve">Прізвище та ініціали керівника       </t>
  </si>
  <si>
    <t>Страхов С.В.</t>
  </si>
  <si>
    <t>С.В.Страхов</t>
  </si>
  <si>
    <t>Рік 2023</t>
  </si>
  <si>
    <t>Поповнення статутного капіталу за рахунок бюджетних коштів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</si>
</sst>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gray0625">
        <fgColor indexed="8"/>
        <bgColor indexed="22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4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0" fillId="0" borderId="0" xfId="0" applyBorder="1" applyAlignment="1"/>
    <xf numFmtId="0" fontId="6" fillId="0" borderId="0" xfId="0" applyFont="1"/>
    <xf numFmtId="0" fontId="7" fillId="0" borderId="0" xfId="0" applyFont="1"/>
    <xf numFmtId="0" fontId="7" fillId="0" borderId="2" xfId="0" applyFont="1" applyBorder="1"/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5" fillId="0" borderId="0" xfId="0" applyFont="1" applyBorder="1" applyAlignment="1">
      <alignment horizontal="center" vertical="top"/>
    </xf>
    <xf numFmtId="0" fontId="1" fillId="0" borderId="3" xfId="0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2" fontId="0" fillId="3" borderId="0" xfId="0" applyNumberFormat="1" applyFill="1"/>
    <xf numFmtId="0" fontId="1" fillId="0" borderId="5" xfId="0" applyFont="1" applyBorder="1" applyAlignment="1">
      <alignment horizontal="center" vertical="center" wrapText="1"/>
    </xf>
    <xf numFmtId="164" fontId="0" fillId="0" borderId="0" xfId="0" applyNumberFormat="1"/>
    <xf numFmtId="0" fontId="1" fillId="0" borderId="0" xfId="0" applyFont="1" applyAlignment="1">
      <alignment wrapText="1"/>
    </xf>
    <xf numFmtId="1" fontId="3" fillId="0" borderId="1" xfId="0" applyNumberFormat="1" applyFont="1" applyBorder="1" applyAlignment="1">
      <alignment wrapText="1"/>
    </xf>
    <xf numFmtId="164" fontId="1" fillId="3" borderId="1" xfId="0" applyNumberFormat="1" applyFont="1" applyFill="1" applyBorder="1" applyAlignment="1">
      <alignment vertical="center" wrapText="1"/>
    </xf>
    <xf numFmtId="164" fontId="3" fillId="0" borderId="1" xfId="0" applyNumberFormat="1" applyFont="1" applyBorder="1" applyAlignment="1">
      <alignment wrapText="1"/>
    </xf>
    <xf numFmtId="164" fontId="2" fillId="0" borderId="1" xfId="0" applyNumberFormat="1" applyFont="1" applyBorder="1" applyAlignment="1">
      <alignment vertical="center" wrapText="1"/>
    </xf>
    <xf numFmtId="0" fontId="1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1" fillId="0" borderId="3" xfId="0" applyFont="1" applyFill="1" applyBorder="1" applyAlignment="1">
      <alignment vertical="center" wrapText="1"/>
    </xf>
    <xf numFmtId="1" fontId="1" fillId="0" borderId="1" xfId="0" applyNumberFormat="1" applyFont="1" applyFill="1" applyBorder="1" applyAlignment="1">
      <alignment wrapText="1"/>
    </xf>
    <xf numFmtId="1" fontId="0" fillId="0" borderId="0" xfId="0" applyNumberFormat="1"/>
    <xf numFmtId="0" fontId="7" fillId="0" borderId="0" xfId="0" applyFont="1" applyAlignment="1">
      <alignment horizontal="left"/>
    </xf>
    <xf numFmtId="0" fontId="8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vertical="center" wrapText="1"/>
    </xf>
    <xf numFmtId="1" fontId="1" fillId="3" borderId="1" xfId="0" applyNumberFormat="1" applyFont="1" applyFill="1" applyBorder="1" applyAlignment="1">
      <alignment vertical="center" wrapText="1"/>
    </xf>
    <xf numFmtId="1" fontId="1" fillId="0" borderId="1" xfId="0" applyNumberFormat="1" applyFont="1" applyFill="1" applyBorder="1" applyAlignment="1">
      <alignment vertical="center" wrapText="1"/>
    </xf>
    <xf numFmtId="0" fontId="0" fillId="0" borderId="0" xfId="0" applyAlignment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wrapText="1"/>
    </xf>
    <xf numFmtId="1" fontId="1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1" fontId="3" fillId="0" borderId="1" xfId="0" applyNumberFormat="1" applyFont="1" applyBorder="1" applyAlignment="1">
      <alignment vertical="center" wrapText="1"/>
    </xf>
    <xf numFmtId="1" fontId="1" fillId="0" borderId="1" xfId="0" applyNumberFormat="1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1" fontId="3" fillId="0" borderId="1" xfId="0" applyNumberFormat="1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1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1" fontId="1" fillId="0" borderId="1" xfId="0" applyNumberFormat="1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1" fontId="1" fillId="0" borderId="1" xfId="0" applyNumberFormat="1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0" fillId="0" borderId="0" xfId="0" applyAlignment="1">
      <alignment shrinkToFit="1"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Alignment="1">
      <alignment horizontal="left"/>
    </xf>
    <xf numFmtId="1" fontId="1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1" fillId="0" borderId="0" xfId="0" applyFont="1" applyBorder="1" applyAlignment="1">
      <alignment vertical="top" wrapText="1"/>
    </xf>
    <xf numFmtId="1" fontId="2" fillId="0" borderId="1" xfId="0" applyNumberFormat="1" applyFont="1" applyBorder="1" applyAlignment="1">
      <alignment vertical="center" wrapText="1"/>
    </xf>
    <xf numFmtId="0" fontId="8" fillId="0" borderId="8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top" wrapText="1"/>
    </xf>
    <xf numFmtId="0" fontId="1" fillId="0" borderId="0" xfId="0" applyFont="1" applyBorder="1" applyAlignment="1">
      <alignment vertical="center" wrapText="1"/>
    </xf>
    <xf numFmtId="1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vertical="center" wrapText="1"/>
    </xf>
    <xf numFmtId="0" fontId="0" fillId="0" borderId="1" xfId="0" applyBorder="1"/>
    <xf numFmtId="0" fontId="6" fillId="0" borderId="1" xfId="0" applyFont="1" applyBorder="1" applyAlignment="1">
      <alignment horizontal="justify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 vertical="top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8" xfId="0" applyFont="1" applyBorder="1" applyAlignment="1">
      <alignment horizontal="right" vertical="center" wrapText="1"/>
    </xf>
    <xf numFmtId="1" fontId="1" fillId="0" borderId="1" xfId="0" applyNumberFormat="1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164" fontId="1" fillId="0" borderId="3" xfId="0" applyNumberFormat="1" applyFont="1" applyBorder="1" applyAlignment="1">
      <alignment vertical="center" wrapText="1"/>
    </xf>
    <xf numFmtId="164" fontId="1" fillId="0" borderId="8" xfId="0" applyNumberFormat="1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0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3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9"/>
  <sheetViews>
    <sheetView tabSelected="1" view="pageBreakPreview" topLeftCell="B110" zoomScaleSheetLayoutView="100" workbookViewId="0">
      <selection activeCell="F109" sqref="F109"/>
    </sheetView>
  </sheetViews>
  <sheetFormatPr defaultRowHeight="15"/>
  <cols>
    <col min="1" max="1" width="1.5703125" hidden="1" customWidth="1"/>
    <col min="2" max="2" width="66.7109375" customWidth="1"/>
    <col min="3" max="3" width="6.7109375" customWidth="1"/>
    <col min="4" max="4" width="11.85546875" customWidth="1"/>
    <col min="5" max="5" width="10.5703125" customWidth="1"/>
    <col min="6" max="6" width="11" customWidth="1"/>
    <col min="7" max="7" width="11.85546875" customWidth="1"/>
    <col min="8" max="8" width="12" customWidth="1"/>
    <col min="9" max="9" width="15.28515625" customWidth="1"/>
    <col min="10" max="10" width="9.5703125" bestFit="1" customWidth="1"/>
  </cols>
  <sheetData>
    <row r="1" spans="2:8" ht="18.75">
      <c r="C1" s="82"/>
      <c r="E1" s="131" t="s">
        <v>102</v>
      </c>
      <c r="F1" s="131"/>
      <c r="G1" s="131"/>
      <c r="H1" s="131"/>
    </row>
    <row r="2" spans="2:8" ht="18.75">
      <c r="E2" s="132" t="s">
        <v>103</v>
      </c>
      <c r="F2" s="132"/>
      <c r="G2" s="132"/>
      <c r="H2" s="132"/>
    </row>
    <row r="3" spans="2:8" ht="18.75">
      <c r="C3" s="83"/>
      <c r="E3" s="133" t="s">
        <v>104</v>
      </c>
      <c r="F3" s="133"/>
      <c r="G3" s="133"/>
      <c r="H3" s="133"/>
    </row>
    <row r="4" spans="2:8" ht="18.75">
      <c r="B4" s="1"/>
      <c r="E4" s="134" t="s">
        <v>105</v>
      </c>
      <c r="F4" s="134"/>
      <c r="G4" s="134"/>
      <c r="H4" s="134"/>
    </row>
    <row r="5" spans="2:8" ht="18.75">
      <c r="B5" s="1"/>
      <c r="E5" s="135" t="s">
        <v>105</v>
      </c>
      <c r="F5" s="135"/>
      <c r="G5" s="135"/>
      <c r="H5" s="135"/>
    </row>
    <row r="6" spans="2:8" ht="15.75">
      <c r="B6" s="2" t="s">
        <v>0</v>
      </c>
      <c r="C6" s="84"/>
      <c r="E6" s="136" t="s">
        <v>106</v>
      </c>
      <c r="F6" s="136"/>
      <c r="G6" s="136"/>
      <c r="H6" s="136"/>
    </row>
    <row r="7" spans="2:8" ht="7.5" customHeight="1">
      <c r="B7" s="2"/>
      <c r="G7" s="29"/>
    </row>
    <row r="8" spans="2:8" ht="6.75" customHeight="1">
      <c r="B8" s="2" t="s">
        <v>0</v>
      </c>
      <c r="C8" s="84"/>
      <c r="G8" s="86"/>
      <c r="H8" s="87"/>
    </row>
    <row r="9" spans="2:8" ht="15" customHeight="1">
      <c r="B9" s="2"/>
      <c r="G9" s="66"/>
      <c r="H9" s="95" t="s">
        <v>107</v>
      </c>
    </row>
    <row r="10" spans="2:8" ht="15.75">
      <c r="B10" s="88" t="s">
        <v>108</v>
      </c>
      <c r="C10" s="137" t="s">
        <v>109</v>
      </c>
      <c r="D10" s="137"/>
      <c r="E10" s="137"/>
      <c r="F10" s="138"/>
      <c r="G10" s="94" t="s">
        <v>128</v>
      </c>
      <c r="H10" s="60"/>
    </row>
    <row r="11" spans="2:8" ht="29.25" customHeight="1">
      <c r="B11" s="89" t="s">
        <v>111</v>
      </c>
      <c r="C11" s="130" t="s">
        <v>112</v>
      </c>
      <c r="D11" s="130"/>
      <c r="E11" s="130"/>
      <c r="F11" s="138"/>
      <c r="G11" s="90" t="s">
        <v>113</v>
      </c>
      <c r="H11" s="91">
        <v>36979569</v>
      </c>
    </row>
    <row r="12" spans="2:8" ht="15.75" hidden="1">
      <c r="B12" s="89" t="s">
        <v>114</v>
      </c>
      <c r="C12" s="89"/>
      <c r="D12" s="89"/>
      <c r="E12" s="89"/>
      <c r="F12" s="92"/>
      <c r="G12" s="90" t="s">
        <v>115</v>
      </c>
      <c r="H12" s="60"/>
    </row>
    <row r="13" spans="2:8" ht="15.75">
      <c r="B13" s="89" t="s">
        <v>116</v>
      </c>
      <c r="C13" s="130" t="s">
        <v>117</v>
      </c>
      <c r="D13" s="130"/>
      <c r="E13" s="130"/>
      <c r="F13" s="138"/>
      <c r="G13" s="90" t="s">
        <v>118</v>
      </c>
      <c r="H13" s="60"/>
    </row>
    <row r="14" spans="2:8" ht="15.75">
      <c r="B14" s="89" t="s">
        <v>119</v>
      </c>
      <c r="C14" s="130" t="s">
        <v>120</v>
      </c>
      <c r="D14" s="130"/>
      <c r="E14" s="130"/>
      <c r="F14" s="130"/>
      <c r="G14" s="90" t="s">
        <v>121</v>
      </c>
      <c r="H14" s="60" t="s">
        <v>122</v>
      </c>
    </row>
    <row r="15" spans="2:8" ht="15.75">
      <c r="B15" s="89" t="s">
        <v>123</v>
      </c>
      <c r="C15" s="139" t="s">
        <v>124</v>
      </c>
      <c r="D15" s="139"/>
      <c r="E15" s="139"/>
      <c r="F15" s="139"/>
      <c r="G15" s="29"/>
      <c r="H15" s="93"/>
    </row>
    <row r="16" spans="2:8" ht="15.75">
      <c r="B16" s="89" t="s">
        <v>125</v>
      </c>
      <c r="C16" s="130" t="s">
        <v>126</v>
      </c>
      <c r="D16" s="130"/>
      <c r="E16" s="130"/>
      <c r="F16" s="130"/>
      <c r="G16" s="29"/>
    </row>
    <row r="17" spans="2:10" ht="6.75" customHeight="1">
      <c r="B17" s="32"/>
      <c r="C17" s="32"/>
      <c r="D17" s="32"/>
      <c r="E17" s="32"/>
      <c r="F17" s="32"/>
      <c r="G17" s="29"/>
    </row>
    <row r="18" spans="2:10" ht="9" customHeight="1">
      <c r="B18" s="32"/>
      <c r="C18" s="32"/>
      <c r="D18" s="32"/>
      <c r="E18" s="32"/>
      <c r="F18" s="32"/>
    </row>
    <row r="19" spans="2:10" ht="15.75" customHeight="1">
      <c r="B19" s="126" t="s">
        <v>0</v>
      </c>
      <c r="C19" s="126"/>
      <c r="D19" s="126"/>
      <c r="E19" s="126"/>
      <c r="F19" s="126"/>
      <c r="G19" s="126"/>
    </row>
    <row r="20" spans="2:10" ht="19.5" customHeight="1">
      <c r="B20" s="58"/>
      <c r="C20" s="127" t="s">
        <v>101</v>
      </c>
      <c r="D20" s="127"/>
      <c r="E20" s="127"/>
      <c r="F20" s="58"/>
      <c r="G20" s="58"/>
    </row>
    <row r="21" spans="2:10" ht="15.75">
      <c r="B21" s="126" t="s">
        <v>90</v>
      </c>
      <c r="C21" s="126"/>
      <c r="D21" s="126"/>
      <c r="E21" s="126"/>
      <c r="F21" s="126"/>
    </row>
    <row r="22" spans="2:10" ht="15.75">
      <c r="B22" s="1" t="s">
        <v>1</v>
      </c>
    </row>
    <row r="23" spans="2:10" ht="35.25" customHeight="1">
      <c r="B23" s="61"/>
      <c r="C23" s="61" t="s">
        <v>80</v>
      </c>
      <c r="D23" s="60" t="s">
        <v>77</v>
      </c>
      <c r="E23" s="60" t="s">
        <v>78</v>
      </c>
      <c r="F23" s="31" t="s">
        <v>79</v>
      </c>
      <c r="G23" s="31" t="s">
        <v>81</v>
      </c>
    </row>
    <row r="24" spans="2:10" ht="15.75">
      <c r="B24" s="5">
        <v>1</v>
      </c>
      <c r="C24" s="5">
        <v>2</v>
      </c>
      <c r="D24" s="5">
        <v>3</v>
      </c>
      <c r="E24" s="5">
        <v>4</v>
      </c>
      <c r="F24" s="5">
        <v>5</v>
      </c>
      <c r="G24" s="5">
        <v>6</v>
      </c>
    </row>
    <row r="25" spans="2:10" ht="19.5" customHeight="1">
      <c r="B25" s="107" t="s">
        <v>2</v>
      </c>
      <c r="C25" s="108"/>
      <c r="D25" s="108"/>
      <c r="E25" s="108"/>
      <c r="F25" s="108"/>
      <c r="G25" s="108"/>
    </row>
    <row r="26" spans="2:10" ht="15.75">
      <c r="B26" s="64" t="s">
        <v>3</v>
      </c>
      <c r="C26" s="61"/>
      <c r="D26" s="61"/>
      <c r="E26" s="61"/>
      <c r="F26" s="61"/>
      <c r="G26" s="61"/>
    </row>
    <row r="27" spans="2:10" ht="34.5" customHeight="1">
      <c r="B27" s="61" t="s">
        <v>4</v>
      </c>
      <c r="C27" s="60">
        <v>10</v>
      </c>
      <c r="D27" s="56">
        <f>D29+D31</f>
        <v>22675</v>
      </c>
      <c r="E27" s="56">
        <f>E29+E31</f>
        <v>21951</v>
      </c>
      <c r="F27" s="56">
        <f>E27-D27</f>
        <v>-724</v>
      </c>
      <c r="G27" s="16">
        <f>E27/D27%</f>
        <v>96.807056229327458</v>
      </c>
    </row>
    <row r="28" spans="2:10" ht="15.75">
      <c r="B28" s="61" t="s">
        <v>5</v>
      </c>
      <c r="C28" s="60">
        <v>11</v>
      </c>
      <c r="D28" s="63">
        <v>765</v>
      </c>
      <c r="E28" s="34">
        <v>253</v>
      </c>
      <c r="F28" s="56">
        <f>E28-D28</f>
        <v>-512</v>
      </c>
      <c r="G28" s="16">
        <f>E28/D28%</f>
        <v>33.071895424836597</v>
      </c>
    </row>
    <row r="29" spans="2:10" ht="15.75">
      <c r="B29" s="61" t="s">
        <v>6</v>
      </c>
      <c r="C29" s="60">
        <v>20</v>
      </c>
      <c r="D29" s="56">
        <v>2311</v>
      </c>
      <c r="E29" s="28">
        <v>976</v>
      </c>
      <c r="F29" s="56">
        <f>E29-D29</f>
        <v>-1335</v>
      </c>
      <c r="G29" s="16">
        <f>E29/D29%</f>
        <v>42.23279965382951</v>
      </c>
    </row>
    <row r="30" spans="2:10" ht="15.75">
      <c r="B30" s="61" t="s">
        <v>7</v>
      </c>
      <c r="C30" s="60">
        <v>30</v>
      </c>
      <c r="D30" s="61"/>
      <c r="E30" s="61"/>
      <c r="F30" s="63"/>
      <c r="G30" s="63"/>
    </row>
    <row r="31" spans="2:10" ht="31.5">
      <c r="B31" s="64" t="s">
        <v>8</v>
      </c>
      <c r="C31" s="59">
        <v>40</v>
      </c>
      <c r="D31" s="63">
        <v>20364</v>
      </c>
      <c r="E31" s="25">
        <v>20975</v>
      </c>
      <c r="F31" s="56">
        <f>E31-D31</f>
        <v>611</v>
      </c>
      <c r="G31" s="16">
        <f>E31/D31%</f>
        <v>103.00039285012768</v>
      </c>
    </row>
    <row r="32" spans="2:10" ht="15.75">
      <c r="B32" s="61" t="s">
        <v>9</v>
      </c>
      <c r="C32" s="60">
        <v>50</v>
      </c>
      <c r="D32" s="61">
        <v>5294</v>
      </c>
      <c r="E32" s="62">
        <v>4952</v>
      </c>
      <c r="F32" s="56">
        <f>E32-D32</f>
        <v>-342</v>
      </c>
      <c r="G32" s="16">
        <f>E32/D32%</f>
        <v>93.539856441254258</v>
      </c>
      <c r="J32" s="17"/>
    </row>
    <row r="33" spans="2:8" ht="15.75">
      <c r="B33" s="61" t="s">
        <v>10</v>
      </c>
      <c r="C33" s="60"/>
      <c r="D33" s="61"/>
      <c r="E33" s="62"/>
      <c r="F33" s="63"/>
      <c r="G33" s="63"/>
    </row>
    <row r="34" spans="2:8" ht="15.75" customHeight="1">
      <c r="B34" s="61" t="s">
        <v>11</v>
      </c>
      <c r="C34" s="60">
        <v>51</v>
      </c>
      <c r="D34" s="63">
        <v>5</v>
      </c>
      <c r="E34" s="25">
        <v>5</v>
      </c>
      <c r="F34" s="56">
        <f>E34-D34</f>
        <v>0</v>
      </c>
      <c r="G34" s="16">
        <f>E34/D34%</f>
        <v>100</v>
      </c>
    </row>
    <row r="35" spans="2:8" ht="15.75">
      <c r="B35" s="61" t="s">
        <v>12</v>
      </c>
      <c r="C35" s="60">
        <v>52</v>
      </c>
      <c r="D35" s="63"/>
      <c r="E35" s="25"/>
      <c r="F35" s="63"/>
      <c r="G35" s="63"/>
    </row>
    <row r="36" spans="2:8" ht="17.25" customHeight="1">
      <c r="B36" s="61" t="s">
        <v>13</v>
      </c>
      <c r="C36" s="60">
        <v>53</v>
      </c>
      <c r="D36" s="63"/>
      <c r="E36" s="25"/>
      <c r="F36" s="63"/>
      <c r="G36" s="63"/>
    </row>
    <row r="37" spans="2:8" ht="15.75">
      <c r="B37" s="61" t="s">
        <v>14</v>
      </c>
      <c r="C37" s="60">
        <v>60</v>
      </c>
      <c r="D37" s="63"/>
      <c r="E37" s="25"/>
      <c r="F37" s="63"/>
      <c r="G37" s="63"/>
    </row>
    <row r="38" spans="2:8" ht="15.75">
      <c r="B38" s="61" t="s">
        <v>15</v>
      </c>
      <c r="C38" s="60">
        <v>70</v>
      </c>
      <c r="D38" s="61">
        <v>4</v>
      </c>
      <c r="E38" s="62">
        <v>4</v>
      </c>
      <c r="F38" s="56">
        <f>E38-D38</f>
        <v>0</v>
      </c>
      <c r="G38" s="16"/>
    </row>
    <row r="39" spans="2:8" ht="15.75">
      <c r="B39" s="61" t="s">
        <v>16</v>
      </c>
      <c r="C39" s="60">
        <v>80</v>
      </c>
      <c r="D39" s="61">
        <v>66</v>
      </c>
      <c r="E39" s="62">
        <v>314</v>
      </c>
      <c r="F39" s="56">
        <f>E39-D39</f>
        <v>248</v>
      </c>
      <c r="G39" s="16">
        <f>E39/D39%</f>
        <v>475.75757575757575</v>
      </c>
    </row>
    <row r="40" spans="2:8" ht="15.75">
      <c r="B40" s="61" t="s">
        <v>17</v>
      </c>
      <c r="C40" s="60"/>
      <c r="D40" s="61"/>
      <c r="E40" s="62"/>
      <c r="F40" s="63"/>
      <c r="G40" s="63"/>
    </row>
    <row r="41" spans="2:8" ht="15.75">
      <c r="B41" s="61" t="s">
        <v>18</v>
      </c>
      <c r="C41" s="60">
        <v>81</v>
      </c>
      <c r="D41" s="61"/>
      <c r="E41" s="62"/>
      <c r="F41" s="63"/>
      <c r="G41" s="63"/>
    </row>
    <row r="42" spans="2:8" ht="15.75">
      <c r="B42" s="61" t="s">
        <v>19</v>
      </c>
      <c r="C42" s="60">
        <v>82</v>
      </c>
      <c r="D42" s="61">
        <v>5</v>
      </c>
      <c r="E42" s="62">
        <v>4</v>
      </c>
      <c r="F42" s="56">
        <f>E42-D42</f>
        <v>-1</v>
      </c>
      <c r="G42" s="16">
        <f>E42/D42%</f>
        <v>80</v>
      </c>
    </row>
    <row r="43" spans="2:8" ht="17.25" customHeight="1">
      <c r="B43" s="64" t="s">
        <v>20</v>
      </c>
      <c r="C43" s="59">
        <v>90</v>
      </c>
      <c r="D43" s="13">
        <f>D31+D32+D37+D38+D39</f>
        <v>25728</v>
      </c>
      <c r="E43" s="26">
        <f>E31+E32+E37+E38+E39</f>
        <v>26245</v>
      </c>
      <c r="F43" s="21">
        <f>E43-D43</f>
        <v>517</v>
      </c>
      <c r="G43" s="23">
        <f>E43/D43%</f>
        <v>102.00948383084578</v>
      </c>
    </row>
    <row r="44" spans="2:8" ht="15.75">
      <c r="B44" s="64" t="s">
        <v>21</v>
      </c>
      <c r="C44" s="60"/>
      <c r="D44" s="61"/>
      <c r="E44" s="62"/>
      <c r="F44" s="63"/>
      <c r="G44" s="63"/>
      <c r="H44" s="29"/>
    </row>
    <row r="45" spans="2:8" ht="17.25" customHeight="1">
      <c r="B45" s="61" t="s">
        <v>22</v>
      </c>
      <c r="C45" s="60">
        <v>100</v>
      </c>
      <c r="D45" s="25">
        <v>20358</v>
      </c>
      <c r="E45" s="25">
        <v>20647</v>
      </c>
      <c r="F45" s="56">
        <f>E45-D45</f>
        <v>289</v>
      </c>
      <c r="G45" s="16">
        <f>E45/D45%</f>
        <v>101.41958935062382</v>
      </c>
      <c r="H45" s="29"/>
    </row>
    <row r="46" spans="2:8" ht="15.75">
      <c r="B46" s="61" t="s">
        <v>23</v>
      </c>
      <c r="C46" s="60">
        <v>110</v>
      </c>
      <c r="D46" s="61">
        <v>3242</v>
      </c>
      <c r="E46" s="62">
        <v>3330</v>
      </c>
      <c r="F46" s="56">
        <f>E46-D46</f>
        <v>88</v>
      </c>
      <c r="G46" s="16">
        <f>E46/D46%</f>
        <v>102.71437384330659</v>
      </c>
    </row>
    <row r="47" spans="2:8" ht="15" customHeight="1">
      <c r="B47" s="7" t="s">
        <v>24</v>
      </c>
      <c r="C47" s="12">
        <v>120</v>
      </c>
      <c r="D47" s="7"/>
      <c r="E47" s="27"/>
      <c r="F47" s="15"/>
      <c r="G47" s="15"/>
    </row>
    <row r="48" spans="2:8" ht="15.75">
      <c r="B48" s="61" t="s">
        <v>25</v>
      </c>
      <c r="C48" s="60">
        <v>130</v>
      </c>
      <c r="D48" s="61">
        <v>1644</v>
      </c>
      <c r="E48" s="62">
        <v>1188</v>
      </c>
      <c r="F48" s="56">
        <f>E48-D48</f>
        <v>-456</v>
      </c>
      <c r="G48" s="16">
        <f>E48/D48%</f>
        <v>72.262773722627728</v>
      </c>
    </row>
    <row r="49" spans="2:11" ht="15.75">
      <c r="B49" s="61" t="s">
        <v>26</v>
      </c>
      <c r="C49" s="60">
        <v>140</v>
      </c>
      <c r="D49" s="61"/>
      <c r="E49" s="62"/>
      <c r="F49" s="56"/>
      <c r="G49" s="63"/>
    </row>
    <row r="50" spans="2:11" ht="15.75">
      <c r="B50" s="61" t="s">
        <v>27</v>
      </c>
      <c r="C50" s="60">
        <v>150</v>
      </c>
      <c r="D50" s="61"/>
      <c r="E50" s="62"/>
      <c r="F50" s="56"/>
      <c r="G50" s="63"/>
    </row>
    <row r="51" spans="2:11" ht="15.75">
      <c r="B51" s="61" t="s">
        <v>28</v>
      </c>
      <c r="C51" s="60">
        <v>160</v>
      </c>
      <c r="D51" s="61">
        <f>77+4+1</f>
        <v>82</v>
      </c>
      <c r="E51" s="62">
        <v>181</v>
      </c>
      <c r="F51" s="56">
        <f t="shared" ref="F51" si="0">E51-D51</f>
        <v>99</v>
      </c>
      <c r="G51" s="16">
        <f>E51/D51%</f>
        <v>220.73170731707319</v>
      </c>
      <c r="H51" s="36"/>
      <c r="K51" s="38"/>
    </row>
    <row r="52" spans="2:11" ht="21.75" customHeight="1">
      <c r="B52" s="64" t="s">
        <v>29</v>
      </c>
      <c r="C52" s="59">
        <v>170</v>
      </c>
      <c r="D52" s="13">
        <f>SUM(D44:D51)</f>
        <v>25326</v>
      </c>
      <c r="E52" s="26">
        <f>SUM(E44:E51)</f>
        <v>25346</v>
      </c>
      <c r="F52" s="21">
        <f>E52-D52</f>
        <v>20</v>
      </c>
      <c r="G52" s="23">
        <f>E52/D52%</f>
        <v>100.07897022822397</v>
      </c>
    </row>
    <row r="53" spans="2:11" ht="15" customHeight="1">
      <c r="B53" s="128" t="s">
        <v>30</v>
      </c>
      <c r="C53" s="104"/>
      <c r="D53" s="103"/>
      <c r="E53" s="109"/>
      <c r="F53" s="129"/>
      <c r="G53" s="129"/>
    </row>
    <row r="54" spans="2:11" ht="6" customHeight="1">
      <c r="B54" s="128"/>
      <c r="C54" s="104"/>
      <c r="D54" s="103"/>
      <c r="E54" s="109"/>
      <c r="F54" s="129"/>
      <c r="G54" s="129"/>
    </row>
    <row r="55" spans="2:11" ht="33.75" hidden="1" customHeight="1">
      <c r="B55" s="128"/>
      <c r="C55" s="104"/>
      <c r="D55" s="103"/>
      <c r="E55" s="109"/>
      <c r="F55" s="129"/>
      <c r="G55" s="129"/>
    </row>
    <row r="56" spans="2:11" ht="15.75">
      <c r="B56" s="61" t="s">
        <v>31</v>
      </c>
      <c r="C56" s="60">
        <v>180</v>
      </c>
      <c r="D56" s="63">
        <f>D31-D45</f>
        <v>6</v>
      </c>
      <c r="E56" s="25">
        <f>E31-E45</f>
        <v>328</v>
      </c>
      <c r="F56" s="56">
        <f>E56-D56</f>
        <v>322</v>
      </c>
      <c r="G56" s="16">
        <f>E56/D56%</f>
        <v>5466.666666666667</v>
      </c>
    </row>
    <row r="57" spans="2:11" ht="15.75">
      <c r="B57" s="61" t="s">
        <v>32</v>
      </c>
      <c r="C57" s="60">
        <v>181</v>
      </c>
      <c r="D57" s="63">
        <v>6</v>
      </c>
      <c r="E57" s="63">
        <v>328</v>
      </c>
      <c r="F57" s="56">
        <f>E57-D57</f>
        <v>322</v>
      </c>
      <c r="G57" s="16">
        <f>E57/D57%</f>
        <v>5466.666666666667</v>
      </c>
    </row>
    <row r="58" spans="2:11" ht="15.75">
      <c r="B58" s="61" t="s">
        <v>33</v>
      </c>
      <c r="C58" s="60">
        <v>182</v>
      </c>
      <c r="D58" s="61"/>
      <c r="E58" s="62"/>
      <c r="F58" s="56"/>
      <c r="G58" s="16"/>
    </row>
    <row r="59" spans="2:11" ht="22.5" customHeight="1">
      <c r="B59" s="61" t="s">
        <v>34</v>
      </c>
      <c r="C59" s="60">
        <v>190</v>
      </c>
      <c r="D59" s="63">
        <f>D56-D46+D32-D48</f>
        <v>414</v>
      </c>
      <c r="E59" s="25">
        <f>E56-E46+E32-E48</f>
        <v>762</v>
      </c>
      <c r="F59" s="56">
        <f>E59-D59</f>
        <v>348</v>
      </c>
      <c r="G59" s="16">
        <f>E59/D59%</f>
        <v>184.05797101449278</v>
      </c>
    </row>
    <row r="60" spans="2:11" ht="15.75">
      <c r="B60" s="61" t="s">
        <v>35</v>
      </c>
      <c r="C60" s="60">
        <v>191</v>
      </c>
      <c r="D60" s="61">
        <v>414</v>
      </c>
      <c r="E60" s="25">
        <v>762</v>
      </c>
      <c r="F60" s="56">
        <f>E60-D60</f>
        <v>348</v>
      </c>
      <c r="G60" s="16">
        <f>E60/D60%</f>
        <v>184.05797101449278</v>
      </c>
    </row>
    <row r="61" spans="2:11" ht="15.75">
      <c r="B61" s="61" t="s">
        <v>36</v>
      </c>
      <c r="C61" s="60">
        <v>192</v>
      </c>
      <c r="D61" s="62"/>
      <c r="E61" s="62"/>
      <c r="F61" s="63"/>
      <c r="G61" s="63"/>
    </row>
    <row r="62" spans="2:11" ht="21.75" customHeight="1">
      <c r="B62" s="61" t="s">
        <v>37</v>
      </c>
      <c r="C62" s="60">
        <v>200</v>
      </c>
      <c r="D62" s="56">
        <f>D59+D38-D49+D39-D51</f>
        <v>402</v>
      </c>
      <c r="E62" s="28">
        <f>E59+E38-E49+E39-E51</f>
        <v>899</v>
      </c>
      <c r="F62" s="56">
        <f t="shared" ref="F62:F69" si="1">E62-D62</f>
        <v>497</v>
      </c>
      <c r="G62" s="16">
        <f>E62/D62%</f>
        <v>223.63184079601993</v>
      </c>
    </row>
    <row r="63" spans="2:11" ht="15.75">
      <c r="B63" s="61" t="s">
        <v>32</v>
      </c>
      <c r="C63" s="60">
        <v>201</v>
      </c>
      <c r="D63" s="66">
        <v>402</v>
      </c>
      <c r="E63" s="62">
        <v>899</v>
      </c>
      <c r="F63" s="56">
        <f t="shared" si="1"/>
        <v>497</v>
      </c>
      <c r="G63" s="16">
        <f>E63/D63%</f>
        <v>223.63184079601993</v>
      </c>
    </row>
    <row r="64" spans="2:11" ht="15.75">
      <c r="B64" s="61" t="s">
        <v>33</v>
      </c>
      <c r="C64" s="60">
        <v>202</v>
      </c>
      <c r="D64" s="62"/>
      <c r="E64" s="62"/>
      <c r="F64" s="56">
        <f t="shared" si="1"/>
        <v>0</v>
      </c>
      <c r="G64" s="16"/>
    </row>
    <row r="65" spans="2:7" ht="15.75">
      <c r="B65" s="61" t="s">
        <v>38</v>
      </c>
      <c r="C65" s="60">
        <v>210</v>
      </c>
      <c r="D65" s="66"/>
      <c r="E65" s="66"/>
      <c r="F65" s="56">
        <f t="shared" si="1"/>
        <v>0</v>
      </c>
      <c r="G65" s="16"/>
    </row>
    <row r="66" spans="2:7" ht="15.75">
      <c r="B66" s="61" t="s">
        <v>39</v>
      </c>
      <c r="C66" s="60">
        <v>220</v>
      </c>
      <c r="D66" s="66">
        <f>D63-D65</f>
        <v>402</v>
      </c>
      <c r="E66" s="66">
        <f>E63-E65</f>
        <v>899</v>
      </c>
      <c r="F66" s="56">
        <f t="shared" si="1"/>
        <v>497</v>
      </c>
      <c r="G66" s="16">
        <f>E66/D66%</f>
        <v>223.63184079601993</v>
      </c>
    </row>
    <row r="67" spans="2:7" ht="15.75">
      <c r="B67" s="61" t="s">
        <v>35</v>
      </c>
      <c r="C67" s="60">
        <v>221</v>
      </c>
      <c r="D67" s="35">
        <v>402</v>
      </c>
      <c r="E67" s="66">
        <v>899</v>
      </c>
      <c r="F67" s="56">
        <f t="shared" si="1"/>
        <v>497</v>
      </c>
      <c r="G67" s="16">
        <f>E67/D67%</f>
        <v>223.63184079601993</v>
      </c>
    </row>
    <row r="68" spans="2:7" ht="15.75">
      <c r="B68" s="61" t="s">
        <v>36</v>
      </c>
      <c r="C68" s="60">
        <v>222</v>
      </c>
      <c r="D68" s="62"/>
      <c r="E68" s="64"/>
      <c r="F68" s="56">
        <f t="shared" si="1"/>
        <v>0</v>
      </c>
      <c r="G68" s="16"/>
    </row>
    <row r="69" spans="2:7" ht="15.75">
      <c r="B69" s="61" t="s">
        <v>40</v>
      </c>
      <c r="C69" s="60">
        <v>230</v>
      </c>
      <c r="D69" s="56">
        <f>76+4</f>
        <v>80</v>
      </c>
      <c r="E69" s="56">
        <v>188</v>
      </c>
      <c r="F69" s="56">
        <f t="shared" si="1"/>
        <v>108</v>
      </c>
      <c r="G69" s="16">
        <f>E69/D69%</f>
        <v>235</v>
      </c>
    </row>
    <row r="70" spans="2:7" ht="8.25" customHeight="1">
      <c r="B70" s="68"/>
      <c r="C70" s="69"/>
      <c r="D70" s="69"/>
      <c r="E70" s="18"/>
      <c r="F70" s="69"/>
      <c r="G70" s="69"/>
    </row>
    <row r="71" spans="2:7" ht="15.75">
      <c r="B71" s="121" t="s">
        <v>41</v>
      </c>
      <c r="C71" s="122"/>
      <c r="D71" s="122"/>
      <c r="E71" s="122"/>
      <c r="F71" s="122"/>
      <c r="G71" s="122"/>
    </row>
    <row r="72" spans="2:7" ht="15.75">
      <c r="B72" s="61" t="s">
        <v>42</v>
      </c>
      <c r="C72" s="60">
        <v>240</v>
      </c>
      <c r="D72" s="61">
        <v>6413</v>
      </c>
      <c r="E72" s="61">
        <v>7790</v>
      </c>
      <c r="F72" s="56">
        <f t="shared" ref="F72:F77" si="2">E72-D72</f>
        <v>1377</v>
      </c>
      <c r="G72" s="16">
        <f t="shared" ref="G72:G77" si="3">E72/D72%</f>
        <v>121.47200997972868</v>
      </c>
    </row>
    <row r="73" spans="2:7" ht="15.75">
      <c r="B73" s="61" t="s">
        <v>43</v>
      </c>
      <c r="C73" s="60">
        <v>250</v>
      </c>
      <c r="D73" s="61">
        <v>10512</v>
      </c>
      <c r="E73" s="33">
        <v>11082</v>
      </c>
      <c r="F73" s="56">
        <f t="shared" si="2"/>
        <v>570</v>
      </c>
      <c r="G73" s="16">
        <f t="shared" si="3"/>
        <v>105.42237442922374</v>
      </c>
    </row>
    <row r="74" spans="2:7" ht="15.75">
      <c r="B74" s="61" t="s">
        <v>44</v>
      </c>
      <c r="C74" s="60">
        <v>260</v>
      </c>
      <c r="D74" s="61">
        <v>2306</v>
      </c>
      <c r="E74" s="33">
        <v>2393</v>
      </c>
      <c r="F74" s="56">
        <f t="shared" si="2"/>
        <v>87</v>
      </c>
      <c r="G74" s="16">
        <f t="shared" si="3"/>
        <v>103.77276669557676</v>
      </c>
    </row>
    <row r="75" spans="2:7" ht="15.75">
      <c r="B75" s="61" t="s">
        <v>45</v>
      </c>
      <c r="C75" s="60">
        <v>270</v>
      </c>
      <c r="D75" s="61">
        <v>1295</v>
      </c>
      <c r="E75" s="33">
        <v>1398</v>
      </c>
      <c r="F75" s="56">
        <f t="shared" si="2"/>
        <v>103</v>
      </c>
      <c r="G75" s="16">
        <f t="shared" si="3"/>
        <v>107.95366795366796</v>
      </c>
    </row>
    <row r="76" spans="2:7" ht="15.75">
      <c r="B76" s="61" t="s">
        <v>46</v>
      </c>
      <c r="C76" s="60">
        <v>280</v>
      </c>
      <c r="D76" s="61">
        <v>2703</v>
      </c>
      <c r="E76" s="33">
        <v>2482</v>
      </c>
      <c r="F76" s="56">
        <f t="shared" si="2"/>
        <v>-221</v>
      </c>
      <c r="G76" s="16">
        <f t="shared" si="3"/>
        <v>91.823899371069174</v>
      </c>
    </row>
    <row r="77" spans="2:7" ht="15" customHeight="1">
      <c r="B77" s="103" t="s">
        <v>47</v>
      </c>
      <c r="C77" s="104">
        <v>290</v>
      </c>
      <c r="D77" s="123">
        <f>D72+D73+D74+D75+D76</f>
        <v>23229</v>
      </c>
      <c r="E77" s="124">
        <f>E72+E73+E74+E75+E76</f>
        <v>25145</v>
      </c>
      <c r="F77" s="123">
        <f t="shared" si="2"/>
        <v>1916</v>
      </c>
      <c r="G77" s="125">
        <f t="shared" si="3"/>
        <v>108.24831030177795</v>
      </c>
    </row>
    <row r="78" spans="2:7" ht="15" customHeight="1">
      <c r="B78" s="103"/>
      <c r="C78" s="104"/>
      <c r="D78" s="123"/>
      <c r="E78" s="124"/>
      <c r="F78" s="123"/>
      <c r="G78" s="125"/>
    </row>
    <row r="79" spans="2:7" ht="1.5" customHeight="1">
      <c r="B79" s="103"/>
      <c r="C79" s="104"/>
      <c r="D79" s="123"/>
      <c r="E79" s="124"/>
      <c r="F79" s="123"/>
      <c r="G79" s="125"/>
    </row>
    <row r="80" spans="2:7" ht="24" customHeight="1">
      <c r="B80" s="113" t="s">
        <v>48</v>
      </c>
      <c r="C80" s="114"/>
      <c r="D80" s="114"/>
      <c r="E80" s="114"/>
      <c r="F80" s="114"/>
      <c r="G80" s="115"/>
    </row>
    <row r="81" spans="2:11" ht="38.25" customHeight="1">
      <c r="B81" s="64" t="s">
        <v>49</v>
      </c>
      <c r="C81" s="59">
        <v>300</v>
      </c>
      <c r="D81" s="53">
        <f>D83+D85</f>
        <v>4625</v>
      </c>
      <c r="E81" s="53">
        <f>E83+E85</f>
        <v>4337</v>
      </c>
      <c r="F81" s="66">
        <f>E81-D81</f>
        <v>-288</v>
      </c>
      <c r="G81" s="67">
        <f>E81/D81%</f>
        <v>93.77297297297298</v>
      </c>
    </row>
    <row r="82" spans="2:11" ht="17.25" customHeight="1">
      <c r="B82" s="61" t="s">
        <v>50</v>
      </c>
      <c r="C82" s="60">
        <v>301</v>
      </c>
      <c r="D82" s="61"/>
      <c r="E82" s="66"/>
      <c r="F82" s="66"/>
      <c r="G82" s="61"/>
    </row>
    <row r="83" spans="2:11" ht="31.5">
      <c r="B83" s="61" t="s">
        <v>51</v>
      </c>
      <c r="C83" s="60">
        <v>302</v>
      </c>
      <c r="D83" s="63">
        <v>1150</v>
      </c>
      <c r="E83" s="56">
        <v>917</v>
      </c>
      <c r="F83" s="56">
        <f>E83-D83</f>
        <v>-233</v>
      </c>
      <c r="G83" s="16">
        <f>E83/D83%</f>
        <v>79.739130434782609</v>
      </c>
    </row>
    <row r="84" spans="2:11" ht="32.25" customHeight="1">
      <c r="B84" s="61" t="s">
        <v>52</v>
      </c>
      <c r="C84" s="60">
        <v>303</v>
      </c>
      <c r="D84" s="61"/>
      <c r="E84" s="66"/>
      <c r="F84" s="66"/>
      <c r="G84" s="61"/>
    </row>
    <row r="85" spans="2:11" ht="17.25" customHeight="1">
      <c r="B85" s="61" t="s">
        <v>74</v>
      </c>
      <c r="C85" s="60">
        <v>304</v>
      </c>
      <c r="D85" s="66">
        <f>D86+D87+D88+D89+D90+D91+D93</f>
        <v>3475</v>
      </c>
      <c r="E85" s="66">
        <f>E86+E87+E88+E89+E90+E91+E93</f>
        <v>3420</v>
      </c>
      <c r="F85" s="56">
        <f>E85-D85</f>
        <v>-55</v>
      </c>
      <c r="G85" s="16">
        <f>E85/D85%</f>
        <v>98.417266187050359</v>
      </c>
    </row>
    <row r="86" spans="2:11" ht="15.75" customHeight="1">
      <c r="B86" s="61" t="s">
        <v>93</v>
      </c>
      <c r="C86" s="60"/>
      <c r="D86" s="61">
        <v>1177</v>
      </c>
      <c r="E86" s="66">
        <v>872</v>
      </c>
      <c r="F86" s="56">
        <f>E86-D86</f>
        <v>-305</v>
      </c>
      <c r="G86" s="16">
        <f>E86/D86%</f>
        <v>74.086661002548851</v>
      </c>
    </row>
    <row r="87" spans="2:11" ht="17.25" customHeight="1">
      <c r="B87" s="61" t="s">
        <v>94</v>
      </c>
      <c r="C87" s="60"/>
      <c r="D87" s="56">
        <v>156</v>
      </c>
      <c r="E87" s="66">
        <v>168</v>
      </c>
      <c r="F87" s="56">
        <f>E87-D87</f>
        <v>12</v>
      </c>
      <c r="G87" s="16">
        <f>E87/D87%</f>
        <v>107.69230769230769</v>
      </c>
      <c r="J87" s="29"/>
      <c r="K87" s="29"/>
    </row>
    <row r="88" spans="2:11" ht="17.25" customHeight="1">
      <c r="B88" s="61" t="s">
        <v>95</v>
      </c>
      <c r="C88" s="60"/>
      <c r="D88" s="56">
        <v>1835</v>
      </c>
      <c r="E88" s="66">
        <v>1959</v>
      </c>
      <c r="F88" s="56">
        <f>E88-D88</f>
        <v>124</v>
      </c>
      <c r="G88" s="16">
        <f>E88/D88%</f>
        <v>106.7574931880109</v>
      </c>
    </row>
    <row r="89" spans="2:11" ht="17.25" customHeight="1">
      <c r="B89" s="61" t="s">
        <v>96</v>
      </c>
      <c r="C89" s="60"/>
      <c r="D89" s="56">
        <v>60</v>
      </c>
      <c r="E89" s="66">
        <v>45</v>
      </c>
      <c r="F89" s="56">
        <f>E89-D89</f>
        <v>-15</v>
      </c>
      <c r="G89" s="16">
        <f>E89/D89%</f>
        <v>75</v>
      </c>
    </row>
    <row r="90" spans="2:11" ht="30.75" customHeight="1">
      <c r="B90" s="61" t="s">
        <v>53</v>
      </c>
      <c r="C90" s="60" t="s">
        <v>54</v>
      </c>
      <c r="D90" s="56">
        <f>76+4</f>
        <v>80</v>
      </c>
      <c r="E90" s="56">
        <v>188</v>
      </c>
      <c r="F90" s="56">
        <f t="shared" ref="F90:F91" si="4">E90-D90</f>
        <v>108</v>
      </c>
      <c r="G90" s="16">
        <f t="shared" ref="G90:G91" si="5">E90/D90%</f>
        <v>235</v>
      </c>
    </row>
    <row r="91" spans="2:11" ht="16.5" customHeight="1">
      <c r="B91" s="61" t="s">
        <v>99</v>
      </c>
      <c r="C91" s="60" t="s">
        <v>55</v>
      </c>
      <c r="D91" s="56">
        <f>73+71+23</f>
        <v>167</v>
      </c>
      <c r="E91" s="66">
        <v>167</v>
      </c>
      <c r="F91" s="56">
        <f t="shared" si="4"/>
        <v>0</v>
      </c>
      <c r="G91" s="16">
        <f t="shared" si="5"/>
        <v>100</v>
      </c>
    </row>
    <row r="92" spans="2:11" ht="16.5" customHeight="1">
      <c r="B92" s="61" t="s">
        <v>56</v>
      </c>
      <c r="C92" s="60">
        <v>312</v>
      </c>
      <c r="D92" s="56"/>
      <c r="E92" s="66"/>
      <c r="F92" s="66"/>
      <c r="G92" s="61"/>
    </row>
    <row r="93" spans="2:11" ht="18" customHeight="1">
      <c r="B93" s="61" t="s">
        <v>57</v>
      </c>
      <c r="C93" s="60">
        <v>313</v>
      </c>
      <c r="D93" s="56"/>
      <c r="E93" s="35">
        <v>21</v>
      </c>
      <c r="F93" s="66"/>
      <c r="G93" s="61"/>
    </row>
    <row r="94" spans="2:11" ht="19.5" customHeight="1">
      <c r="B94" s="64" t="s">
        <v>58</v>
      </c>
      <c r="C94" s="59">
        <v>320</v>
      </c>
      <c r="D94" s="64">
        <f>D95+D97</f>
        <v>2306</v>
      </c>
      <c r="E94" s="53">
        <f>E95+E97</f>
        <v>2364</v>
      </c>
      <c r="F94" s="53">
        <f>E94-D94</f>
        <v>58</v>
      </c>
      <c r="G94" s="65">
        <f>E94/D94%</f>
        <v>102.51517779705118</v>
      </c>
    </row>
    <row r="95" spans="2:11" ht="15" customHeight="1">
      <c r="B95" s="103" t="s">
        <v>59</v>
      </c>
      <c r="C95" s="104">
        <v>321</v>
      </c>
      <c r="D95" s="103">
        <v>2306</v>
      </c>
      <c r="E95" s="112">
        <v>2364</v>
      </c>
      <c r="F95" s="112">
        <f>E95-D95</f>
        <v>58</v>
      </c>
      <c r="G95" s="120">
        <f>E95/D95%</f>
        <v>102.51517779705118</v>
      </c>
      <c r="I95" s="29"/>
    </row>
    <row r="96" spans="2:11" ht="36" customHeight="1">
      <c r="B96" s="103"/>
      <c r="C96" s="104"/>
      <c r="D96" s="103"/>
      <c r="E96" s="112"/>
      <c r="F96" s="112"/>
      <c r="G96" s="120"/>
      <c r="I96" s="29">
        <f>522+565+603</f>
        <v>1690</v>
      </c>
    </row>
    <row r="97" spans="2:9" ht="14.25" customHeight="1">
      <c r="B97" s="61" t="s">
        <v>98</v>
      </c>
      <c r="C97" s="60">
        <v>322</v>
      </c>
      <c r="D97" s="61"/>
      <c r="E97" s="66"/>
      <c r="F97" s="66">
        <f>E97-D97</f>
        <v>0</v>
      </c>
      <c r="G97" s="67"/>
    </row>
    <row r="98" spans="2:9" ht="20.25" customHeight="1">
      <c r="B98" s="64" t="s">
        <v>60</v>
      </c>
      <c r="C98" s="59">
        <v>330</v>
      </c>
      <c r="D98" s="64">
        <f>D99+D100</f>
        <v>0</v>
      </c>
      <c r="E98" s="53">
        <f>E99+E100</f>
        <v>0</v>
      </c>
      <c r="F98" s="53">
        <f>E98-D98</f>
        <v>0</v>
      </c>
      <c r="G98" s="65"/>
    </row>
    <row r="99" spans="2:9" ht="30" customHeight="1">
      <c r="B99" s="61" t="s">
        <v>92</v>
      </c>
      <c r="C99" s="60">
        <v>331</v>
      </c>
      <c r="D99" s="61"/>
      <c r="E99" s="66"/>
      <c r="F99" s="66">
        <f>E99-D99</f>
        <v>0</v>
      </c>
      <c r="G99" s="67"/>
    </row>
    <row r="100" spans="2:9" ht="15.75" hidden="1">
      <c r="B100" s="61" t="s">
        <v>88</v>
      </c>
      <c r="C100" s="60">
        <v>332</v>
      </c>
      <c r="D100" s="61"/>
      <c r="E100" s="66"/>
      <c r="F100" s="66">
        <f>E100-D100</f>
        <v>0</v>
      </c>
      <c r="G100" s="24"/>
    </row>
    <row r="101" spans="2:9" ht="21.75" customHeight="1">
      <c r="B101" s="113" t="s">
        <v>61</v>
      </c>
      <c r="C101" s="114"/>
      <c r="D101" s="114"/>
      <c r="E101" s="114"/>
      <c r="F101" s="114"/>
      <c r="G101" s="115"/>
    </row>
    <row r="102" spans="2:9" ht="15.75">
      <c r="B102" s="61" t="s">
        <v>62</v>
      </c>
      <c r="C102" s="60">
        <v>340</v>
      </c>
      <c r="D102" s="61"/>
      <c r="E102" s="61"/>
      <c r="F102" s="64"/>
      <c r="G102" s="64"/>
      <c r="I102" s="19"/>
    </row>
    <row r="103" spans="2:9" ht="15.75">
      <c r="B103" s="61" t="s">
        <v>63</v>
      </c>
      <c r="C103" s="60">
        <v>341</v>
      </c>
      <c r="D103" s="61"/>
      <c r="E103" s="61"/>
      <c r="F103" s="61"/>
      <c r="G103" s="61"/>
    </row>
    <row r="104" spans="2:9" ht="33" customHeight="1">
      <c r="B104" s="61" t="s">
        <v>100</v>
      </c>
      <c r="C104" s="60">
        <v>350</v>
      </c>
      <c r="D104" s="61">
        <f>2988+188+189</f>
        <v>3365</v>
      </c>
      <c r="E104" s="61">
        <f>2988+3075+157</f>
        <v>6220</v>
      </c>
      <c r="F104" s="61">
        <f>E104-D104</f>
        <v>2855</v>
      </c>
      <c r="G104" s="96">
        <f>E104/D104%</f>
        <v>184.84398216939078</v>
      </c>
    </row>
    <row r="105" spans="2:9" ht="12.75" customHeight="1">
      <c r="B105" s="103" t="s">
        <v>63</v>
      </c>
      <c r="C105" s="104">
        <v>351</v>
      </c>
      <c r="D105" s="103"/>
      <c r="E105" s="103"/>
      <c r="F105" s="116"/>
      <c r="G105" s="118"/>
    </row>
    <row r="106" spans="2:9" ht="6" customHeight="1">
      <c r="B106" s="103"/>
      <c r="C106" s="104"/>
      <c r="D106" s="103"/>
      <c r="E106" s="103"/>
      <c r="F106" s="117"/>
      <c r="G106" s="119"/>
    </row>
    <row r="107" spans="2:9" ht="15.75" customHeight="1">
      <c r="B107" s="61" t="s">
        <v>64</v>
      </c>
      <c r="C107" s="60">
        <v>360</v>
      </c>
      <c r="D107" s="61"/>
      <c r="E107" s="61"/>
      <c r="F107" s="61"/>
      <c r="G107" s="61"/>
    </row>
    <row r="108" spans="2:9" ht="15.75">
      <c r="B108" s="61" t="s">
        <v>63</v>
      </c>
      <c r="C108" s="60">
        <v>361</v>
      </c>
      <c r="D108" s="61"/>
      <c r="E108" s="61"/>
      <c r="F108" s="61"/>
      <c r="G108" s="61"/>
    </row>
    <row r="109" spans="2:9" ht="17.25" customHeight="1">
      <c r="B109" s="61" t="s">
        <v>65</v>
      </c>
      <c r="C109" s="60">
        <v>370</v>
      </c>
      <c r="D109" s="61"/>
      <c r="E109" s="61"/>
      <c r="F109" s="61"/>
      <c r="G109" s="61"/>
    </row>
    <row r="110" spans="2:9" ht="15.75">
      <c r="B110" s="61" t="s">
        <v>63</v>
      </c>
      <c r="C110" s="60">
        <v>371</v>
      </c>
      <c r="D110" s="61"/>
      <c r="E110" s="61"/>
      <c r="F110" s="61"/>
      <c r="G110" s="61"/>
    </row>
    <row r="111" spans="2:9" ht="33.75" customHeight="1">
      <c r="B111" s="61" t="s">
        <v>66</v>
      </c>
      <c r="C111" s="60">
        <v>380</v>
      </c>
      <c r="D111" s="61"/>
      <c r="E111" s="61"/>
      <c r="F111" s="61"/>
      <c r="G111" s="24"/>
    </row>
    <row r="112" spans="2:9" ht="15.75">
      <c r="B112" s="61" t="s">
        <v>63</v>
      </c>
      <c r="C112" s="60">
        <v>381</v>
      </c>
      <c r="D112" s="61"/>
      <c r="E112" s="61"/>
      <c r="F112" s="61"/>
      <c r="G112" s="61"/>
    </row>
    <row r="113" spans="2:9" ht="18" customHeight="1">
      <c r="B113" s="61" t="s">
        <v>67</v>
      </c>
      <c r="C113" s="60">
        <v>390</v>
      </c>
      <c r="D113" s="61">
        <f>D102+D104+D107+D109+D111</f>
        <v>3365</v>
      </c>
      <c r="E113" s="61">
        <f>E102+E104+E107+E109+E111</f>
        <v>6220</v>
      </c>
      <c r="F113" s="61">
        <f>F102+F104+F107+F111</f>
        <v>2855</v>
      </c>
      <c r="G113" s="96">
        <f>E113/D113%</f>
        <v>184.84398216939078</v>
      </c>
    </row>
    <row r="114" spans="2:9" ht="31.5">
      <c r="B114" s="61" t="s">
        <v>68</v>
      </c>
      <c r="C114" s="60">
        <v>391</v>
      </c>
      <c r="D114" s="61"/>
      <c r="E114" s="61"/>
      <c r="F114" s="61"/>
      <c r="G114" s="61"/>
      <c r="I114" t="s">
        <v>0</v>
      </c>
    </row>
    <row r="115" spans="2:9" ht="15.75">
      <c r="B115" s="105"/>
      <c r="C115" s="106"/>
      <c r="D115" s="106"/>
      <c r="E115" s="106"/>
      <c r="F115" s="106"/>
      <c r="G115" s="106"/>
    </row>
    <row r="116" spans="2:9" ht="15.75">
      <c r="B116" s="107" t="s">
        <v>69</v>
      </c>
      <c r="C116" s="108"/>
      <c r="D116" s="108"/>
      <c r="E116" s="108"/>
      <c r="F116" s="108"/>
      <c r="G116" s="108"/>
    </row>
    <row r="117" spans="2:9" ht="15" customHeight="1">
      <c r="B117" s="103" t="s">
        <v>70</v>
      </c>
      <c r="C117" s="104">
        <v>400</v>
      </c>
      <c r="D117" s="103">
        <v>80</v>
      </c>
      <c r="E117" s="109">
        <v>78</v>
      </c>
      <c r="F117" s="110">
        <f>E117-D117</f>
        <v>-2</v>
      </c>
      <c r="G117" s="112">
        <f>E117/D117%</f>
        <v>97.5</v>
      </c>
    </row>
    <row r="118" spans="2:9" ht="6.75" customHeight="1">
      <c r="B118" s="103"/>
      <c r="C118" s="104"/>
      <c r="D118" s="103"/>
      <c r="E118" s="109"/>
      <c r="F118" s="111"/>
      <c r="G118" s="112"/>
    </row>
    <row r="119" spans="2:9" ht="19.5" customHeight="1">
      <c r="B119" s="61" t="s">
        <v>71</v>
      </c>
      <c r="C119" s="60">
        <v>410</v>
      </c>
      <c r="D119" s="33">
        <v>46365</v>
      </c>
      <c r="E119" s="34">
        <v>52220</v>
      </c>
      <c r="F119" s="35">
        <f>E119-D119</f>
        <v>5855</v>
      </c>
      <c r="G119" s="22">
        <f>E119/D119%</f>
        <v>112.62805995902082</v>
      </c>
    </row>
    <row r="120" spans="2:9">
      <c r="B120" s="103" t="s">
        <v>72</v>
      </c>
      <c r="C120" s="104">
        <v>420</v>
      </c>
      <c r="D120" s="103"/>
      <c r="E120" s="103"/>
      <c r="F120" s="103"/>
      <c r="G120" s="103"/>
    </row>
    <row r="121" spans="2:9" ht="4.5" customHeight="1">
      <c r="B121" s="103"/>
      <c r="C121" s="104"/>
      <c r="D121" s="103"/>
      <c r="E121" s="103"/>
      <c r="F121" s="103"/>
      <c r="G121" s="103"/>
    </row>
    <row r="122" spans="2:9" ht="15.75" customHeight="1">
      <c r="B122" s="61" t="s">
        <v>73</v>
      </c>
      <c r="C122" s="60">
        <v>430</v>
      </c>
      <c r="D122" s="61"/>
      <c r="E122" s="61"/>
      <c r="F122" s="61"/>
      <c r="G122" s="61"/>
    </row>
    <row r="123" spans="2:9" ht="19.5" customHeight="1">
      <c r="B123" s="98" t="s">
        <v>129</v>
      </c>
      <c r="C123" s="100">
        <v>440</v>
      </c>
      <c r="D123" s="97"/>
      <c r="E123" s="99">
        <v>3900</v>
      </c>
      <c r="F123" s="28">
        <f>E123-D123</f>
        <v>3900</v>
      </c>
      <c r="G123" s="22"/>
    </row>
    <row r="124" spans="2:9" ht="51" customHeight="1">
      <c r="B124" s="20" t="s">
        <v>89</v>
      </c>
      <c r="C124" s="6"/>
      <c r="D124" s="6"/>
      <c r="E124" s="8"/>
      <c r="F124" s="101" t="s">
        <v>127</v>
      </c>
      <c r="G124" s="101"/>
    </row>
    <row r="125" spans="2:9" ht="18" customHeight="1">
      <c r="C125" s="102" t="s">
        <v>76</v>
      </c>
      <c r="D125" s="102"/>
      <c r="F125" s="102" t="s">
        <v>75</v>
      </c>
      <c r="G125" s="102"/>
    </row>
    <row r="126" spans="2:9" ht="21.75" customHeight="1">
      <c r="C126" s="14"/>
      <c r="D126" s="14"/>
      <c r="F126" s="14"/>
      <c r="G126" s="14"/>
    </row>
    <row r="127" spans="2:9">
      <c r="C127" s="14"/>
      <c r="D127" s="14"/>
      <c r="F127" s="14"/>
      <c r="G127" s="14"/>
    </row>
    <row r="128" spans="2:9" hidden="1">
      <c r="C128" s="14"/>
      <c r="D128" s="14"/>
      <c r="F128" s="14"/>
      <c r="G128" s="14"/>
    </row>
    <row r="129" spans="2:7" ht="86.25" customHeight="1">
      <c r="B129" s="2"/>
      <c r="C129" s="3"/>
      <c r="D129" s="3"/>
    </row>
    <row r="130" spans="2:7" ht="15.75">
      <c r="B130" s="4"/>
      <c r="C130" s="3"/>
      <c r="D130" s="3"/>
      <c r="E130" s="9" t="s">
        <v>83</v>
      </c>
      <c r="F130" s="10"/>
    </row>
    <row r="131" spans="2:7">
      <c r="E131" s="10" t="s">
        <v>84</v>
      </c>
      <c r="F131" s="10"/>
    </row>
    <row r="132" spans="2:7">
      <c r="E132" s="10" t="s">
        <v>85</v>
      </c>
      <c r="F132" s="10"/>
    </row>
    <row r="133" spans="2:7">
      <c r="E133" s="11"/>
      <c r="F133" s="11"/>
      <c r="G133" s="10" t="s">
        <v>97</v>
      </c>
    </row>
    <row r="134" spans="2:7" ht="9" customHeight="1">
      <c r="F134" s="10"/>
      <c r="G134" s="10"/>
    </row>
    <row r="135" spans="2:7" ht="9" customHeight="1">
      <c r="F135" s="10"/>
      <c r="G135" s="10"/>
    </row>
    <row r="136" spans="2:7" ht="16.5" customHeight="1">
      <c r="E136" s="9" t="s">
        <v>83</v>
      </c>
      <c r="F136" s="10"/>
    </row>
    <row r="137" spans="2:7">
      <c r="E137" s="10" t="s">
        <v>86</v>
      </c>
      <c r="F137" s="10"/>
    </row>
    <row r="138" spans="2:7">
      <c r="E138" s="30" t="s">
        <v>87</v>
      </c>
      <c r="F138" s="30"/>
      <c r="G138" s="30"/>
    </row>
    <row r="139" spans="2:7">
      <c r="E139" s="11"/>
      <c r="F139" s="11"/>
      <c r="G139" s="10" t="s">
        <v>91</v>
      </c>
    </row>
  </sheetData>
  <mergeCells count="60">
    <mergeCell ref="C16:F16"/>
    <mergeCell ref="E1:H1"/>
    <mergeCell ref="E2:H2"/>
    <mergeCell ref="E3:H3"/>
    <mergeCell ref="E4:H4"/>
    <mergeCell ref="E5:H5"/>
    <mergeCell ref="E6:H6"/>
    <mergeCell ref="C10:F10"/>
    <mergeCell ref="C11:F11"/>
    <mergeCell ref="C13:F13"/>
    <mergeCell ref="C14:F14"/>
    <mergeCell ref="C15:F15"/>
    <mergeCell ref="B19:G19"/>
    <mergeCell ref="C20:E20"/>
    <mergeCell ref="B21:F21"/>
    <mergeCell ref="B25:G25"/>
    <mergeCell ref="B53:B55"/>
    <mergeCell ref="C53:C55"/>
    <mergeCell ref="D53:D55"/>
    <mergeCell ref="E53:E55"/>
    <mergeCell ref="F53:F55"/>
    <mergeCell ref="G53:G55"/>
    <mergeCell ref="B71:G71"/>
    <mergeCell ref="B77:B79"/>
    <mergeCell ref="C77:C79"/>
    <mergeCell ref="D77:D79"/>
    <mergeCell ref="E77:E79"/>
    <mergeCell ref="F77:F79"/>
    <mergeCell ref="G77:G79"/>
    <mergeCell ref="B80:G80"/>
    <mergeCell ref="B95:B96"/>
    <mergeCell ref="C95:C96"/>
    <mergeCell ref="D95:D96"/>
    <mergeCell ref="E95:E96"/>
    <mergeCell ref="F95:F96"/>
    <mergeCell ref="G95:G96"/>
    <mergeCell ref="B101:G101"/>
    <mergeCell ref="B105:B106"/>
    <mergeCell ref="C105:C106"/>
    <mergeCell ref="D105:D106"/>
    <mergeCell ref="E105:E106"/>
    <mergeCell ref="F105:F106"/>
    <mergeCell ref="G105:G106"/>
    <mergeCell ref="B115:G115"/>
    <mergeCell ref="B116:G116"/>
    <mergeCell ref="B117:B118"/>
    <mergeCell ref="C117:C118"/>
    <mergeCell ref="D117:D118"/>
    <mergeCell ref="E117:E118"/>
    <mergeCell ref="F117:F118"/>
    <mergeCell ref="G117:G118"/>
    <mergeCell ref="F124:G124"/>
    <mergeCell ref="C125:D125"/>
    <mergeCell ref="F125:G125"/>
    <mergeCell ref="B120:B121"/>
    <mergeCell ref="C120:C121"/>
    <mergeCell ref="D120:D121"/>
    <mergeCell ref="E120:E121"/>
    <mergeCell ref="F120:F121"/>
    <mergeCell ref="G120:G121"/>
  </mergeCells>
  <printOptions horizontalCentered="1"/>
  <pageMargins left="0.59055118110236227" right="0" top="1.1811023622047245" bottom="0.35433070866141736" header="0" footer="0"/>
  <pageSetup paperSize="9" orientation="landscape" r:id="rId1"/>
  <headerFooter differentFirst="1">
    <oddHeader>&amp;C
&amp;P</oddHeader>
    <firstHeader xml:space="preserve">&amp;C
</firstHeader>
  </headerFooter>
  <rowBreaks count="5" manualBreakCount="5">
    <brk id="30" min="1" max="7" man="1"/>
    <brk id="52" min="1" max="7" man="1"/>
    <brk id="79" min="1" max="7" man="1"/>
    <brk id="100" min="1" max="7" man="1"/>
    <brk id="114" min="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39"/>
  <sheetViews>
    <sheetView view="pageBreakPreview" topLeftCell="B1" zoomScaleSheetLayoutView="100" workbookViewId="0">
      <selection activeCell="E28" sqref="E28"/>
    </sheetView>
  </sheetViews>
  <sheetFormatPr defaultRowHeight="15"/>
  <cols>
    <col min="1" max="1" width="1.5703125" hidden="1" customWidth="1"/>
    <col min="2" max="2" width="48.7109375" customWidth="1"/>
    <col min="3" max="3" width="6.7109375" customWidth="1"/>
    <col min="4" max="4" width="11.85546875" customWidth="1"/>
    <col min="5" max="5" width="10.5703125" customWidth="1"/>
    <col min="6" max="6" width="11.28515625" customWidth="1"/>
    <col min="7" max="7" width="11.85546875" customWidth="1"/>
    <col min="8" max="8" width="12" customWidth="1"/>
    <col min="9" max="9" width="15.28515625" customWidth="1"/>
    <col min="10" max="10" width="9.5703125" bestFit="1" customWidth="1"/>
  </cols>
  <sheetData>
    <row r="1" spans="2:8" ht="18.75">
      <c r="C1" s="82"/>
      <c r="E1" s="131" t="s">
        <v>102</v>
      </c>
      <c r="F1" s="131"/>
      <c r="G1" s="131"/>
      <c r="H1" s="131"/>
    </row>
    <row r="2" spans="2:8" ht="18.75">
      <c r="E2" s="132" t="s">
        <v>103</v>
      </c>
      <c r="F2" s="132"/>
      <c r="G2" s="132"/>
      <c r="H2" s="132"/>
    </row>
    <row r="3" spans="2:8" ht="18.75">
      <c r="C3" s="83"/>
      <c r="E3" s="133" t="s">
        <v>104</v>
      </c>
      <c r="F3" s="133"/>
      <c r="G3" s="133"/>
      <c r="H3" s="133"/>
    </row>
    <row r="4" spans="2:8" ht="18.75">
      <c r="B4" s="1"/>
      <c r="E4" s="134" t="s">
        <v>105</v>
      </c>
      <c r="F4" s="134"/>
      <c r="G4" s="134"/>
      <c r="H4" s="134"/>
    </row>
    <row r="5" spans="2:8" ht="18.75">
      <c r="B5" s="1"/>
      <c r="E5" s="135" t="s">
        <v>105</v>
      </c>
      <c r="F5" s="135"/>
      <c r="G5" s="135"/>
      <c r="H5" s="135"/>
    </row>
    <row r="6" spans="2:8" ht="15.75">
      <c r="B6" s="2" t="s">
        <v>0</v>
      </c>
      <c r="C6" s="84"/>
      <c r="E6" s="136" t="s">
        <v>106</v>
      </c>
      <c r="F6" s="136"/>
      <c r="G6" s="136"/>
      <c r="H6" s="136"/>
    </row>
    <row r="7" spans="2:8" ht="7.5" customHeight="1">
      <c r="B7" s="2"/>
      <c r="G7" s="29"/>
    </row>
    <row r="8" spans="2:8" ht="6.75" customHeight="1">
      <c r="B8" s="2" t="s">
        <v>0</v>
      </c>
      <c r="C8" s="84"/>
      <c r="G8" s="86"/>
      <c r="H8" s="87"/>
    </row>
    <row r="9" spans="2:8" ht="15.75">
      <c r="B9" s="2"/>
      <c r="G9" s="66"/>
      <c r="H9" s="60" t="s">
        <v>107</v>
      </c>
    </row>
    <row r="10" spans="2:8" ht="15.75">
      <c r="B10" s="88" t="s">
        <v>108</v>
      </c>
      <c r="C10" s="137" t="s">
        <v>109</v>
      </c>
      <c r="D10" s="137"/>
      <c r="E10" s="137"/>
      <c r="F10" s="138"/>
      <c r="G10" s="66" t="s">
        <v>110</v>
      </c>
      <c r="H10" s="60"/>
    </row>
    <row r="11" spans="2:8" ht="31.5" customHeight="1">
      <c r="B11" s="89" t="s">
        <v>111</v>
      </c>
      <c r="C11" s="130" t="s">
        <v>112</v>
      </c>
      <c r="D11" s="130"/>
      <c r="E11" s="130"/>
      <c r="F11" s="138"/>
      <c r="G11" s="90" t="s">
        <v>113</v>
      </c>
      <c r="H11" s="91">
        <v>36979569</v>
      </c>
    </row>
    <row r="12" spans="2:8" ht="15.75" hidden="1">
      <c r="B12" s="89" t="s">
        <v>114</v>
      </c>
      <c r="C12" s="89"/>
      <c r="D12" s="89"/>
      <c r="E12" s="89"/>
      <c r="F12" s="92"/>
      <c r="G12" s="90" t="s">
        <v>115</v>
      </c>
      <c r="H12" s="60"/>
    </row>
    <row r="13" spans="2:8" ht="15.75">
      <c r="B13" s="89" t="s">
        <v>116</v>
      </c>
      <c r="C13" s="130" t="s">
        <v>117</v>
      </c>
      <c r="D13" s="130"/>
      <c r="E13" s="130"/>
      <c r="F13" s="138"/>
      <c r="G13" s="90" t="s">
        <v>118</v>
      </c>
      <c r="H13" s="60"/>
    </row>
    <row r="14" spans="2:8" ht="15.75">
      <c r="B14" s="89" t="s">
        <v>119</v>
      </c>
      <c r="C14" s="130" t="s">
        <v>120</v>
      </c>
      <c r="D14" s="130"/>
      <c r="E14" s="130"/>
      <c r="F14" s="130"/>
      <c r="G14" s="90" t="s">
        <v>121</v>
      </c>
      <c r="H14" s="60" t="s">
        <v>122</v>
      </c>
    </row>
    <row r="15" spans="2:8" ht="15.75">
      <c r="B15" s="89" t="s">
        <v>123</v>
      </c>
      <c r="C15" s="139" t="s">
        <v>124</v>
      </c>
      <c r="D15" s="139"/>
      <c r="E15" s="139"/>
      <c r="F15" s="139"/>
      <c r="G15" s="29"/>
      <c r="H15" s="93"/>
    </row>
    <row r="16" spans="2:8" ht="15.75">
      <c r="B16" s="89" t="s">
        <v>125</v>
      </c>
      <c r="C16" s="130" t="s">
        <v>126</v>
      </c>
      <c r="D16" s="130"/>
      <c r="E16" s="130"/>
      <c r="F16" s="130"/>
      <c r="G16" s="29"/>
    </row>
    <row r="17" spans="2:10" ht="15.75">
      <c r="B17" s="32"/>
      <c r="C17" s="32"/>
      <c r="D17" s="32"/>
      <c r="E17" s="32"/>
      <c r="F17" s="32"/>
      <c r="G17" s="29"/>
    </row>
    <row r="18" spans="2:10" ht="9" customHeight="1">
      <c r="B18" s="32"/>
      <c r="C18" s="32"/>
      <c r="D18" s="32"/>
      <c r="E18" s="32"/>
      <c r="F18" s="32"/>
    </row>
    <row r="19" spans="2:10" ht="15.75" customHeight="1">
      <c r="B19" s="126" t="s">
        <v>82</v>
      </c>
      <c r="C19" s="126"/>
      <c r="D19" s="126"/>
      <c r="E19" s="126"/>
      <c r="F19" s="126"/>
      <c r="G19" s="126"/>
    </row>
    <row r="20" spans="2:10" ht="16.5" customHeight="1">
      <c r="B20" s="37"/>
      <c r="C20" s="140" t="s">
        <v>101</v>
      </c>
      <c r="D20" s="140"/>
      <c r="E20" s="140"/>
      <c r="F20" s="37"/>
      <c r="G20" s="37"/>
    </row>
    <row r="21" spans="2:10" ht="15.75">
      <c r="B21" s="126" t="s">
        <v>90</v>
      </c>
      <c r="C21" s="126"/>
      <c r="D21" s="126"/>
      <c r="E21" s="126"/>
      <c r="F21" s="126"/>
    </row>
    <row r="22" spans="2:10" ht="12.75" customHeight="1">
      <c r="B22" s="1" t="s">
        <v>1</v>
      </c>
    </row>
    <row r="23" spans="2:10" ht="35.25" customHeight="1">
      <c r="B23" s="41"/>
      <c r="C23" s="41" t="s">
        <v>80</v>
      </c>
      <c r="D23" s="40" t="s">
        <v>77</v>
      </c>
      <c r="E23" s="40" t="s">
        <v>78</v>
      </c>
      <c r="F23" s="31" t="s">
        <v>79</v>
      </c>
      <c r="G23" s="31" t="s">
        <v>81</v>
      </c>
    </row>
    <row r="24" spans="2:10" ht="15.75">
      <c r="B24" s="5">
        <v>1</v>
      </c>
      <c r="C24" s="5">
        <v>2</v>
      </c>
      <c r="D24" s="5">
        <v>3</v>
      </c>
      <c r="E24" s="5">
        <v>4</v>
      </c>
      <c r="F24" s="5">
        <v>5</v>
      </c>
      <c r="G24" s="5">
        <v>6</v>
      </c>
    </row>
    <row r="25" spans="2:10" ht="19.5" customHeight="1">
      <c r="B25" s="107" t="s">
        <v>2</v>
      </c>
      <c r="C25" s="108"/>
      <c r="D25" s="108"/>
      <c r="E25" s="108"/>
      <c r="F25" s="108"/>
      <c r="G25" s="108"/>
    </row>
    <row r="26" spans="2:10" ht="15.75">
      <c r="B26" s="45" t="s">
        <v>3</v>
      </c>
      <c r="C26" s="41"/>
      <c r="D26" s="41"/>
      <c r="E26" s="41"/>
      <c r="F26" s="41"/>
      <c r="G26" s="41"/>
    </row>
    <row r="27" spans="2:10" ht="34.5" customHeight="1">
      <c r="B27" s="41" t="s">
        <v>4</v>
      </c>
      <c r="C27" s="40">
        <v>10</v>
      </c>
      <c r="D27" s="44">
        <f>D29+D31</f>
        <v>22675</v>
      </c>
      <c r="E27" s="44">
        <f>E29+E31</f>
        <v>21951</v>
      </c>
      <c r="F27" s="44">
        <f>E27-D27</f>
        <v>-724</v>
      </c>
      <c r="G27" s="16">
        <f>E27/D27%</f>
        <v>96.807056229327458</v>
      </c>
    </row>
    <row r="28" spans="2:10" ht="15.75">
      <c r="B28" s="41" t="s">
        <v>5</v>
      </c>
      <c r="C28" s="40">
        <v>11</v>
      </c>
      <c r="D28" s="43">
        <v>765</v>
      </c>
      <c r="E28" s="34">
        <v>253</v>
      </c>
      <c r="F28" s="44">
        <f>E28-D28</f>
        <v>-512</v>
      </c>
      <c r="G28" s="16">
        <f>E28/D28%</f>
        <v>33.071895424836597</v>
      </c>
    </row>
    <row r="29" spans="2:10" ht="15.75">
      <c r="B29" s="41" t="s">
        <v>6</v>
      </c>
      <c r="C29" s="40">
        <v>20</v>
      </c>
      <c r="D29" s="44">
        <v>2311</v>
      </c>
      <c r="E29" s="28">
        <v>976</v>
      </c>
      <c r="F29" s="44">
        <f>E29-D29</f>
        <v>-1335</v>
      </c>
      <c r="G29" s="16">
        <f>E29/D29%</f>
        <v>42.23279965382951</v>
      </c>
    </row>
    <row r="30" spans="2:10" ht="15.75">
      <c r="B30" s="41" t="s">
        <v>7</v>
      </c>
      <c r="C30" s="40">
        <v>30</v>
      </c>
      <c r="D30" s="41"/>
      <c r="E30" s="41"/>
      <c r="F30" s="43"/>
      <c r="G30" s="43"/>
    </row>
    <row r="31" spans="2:10" ht="31.5">
      <c r="B31" s="45" t="s">
        <v>8</v>
      </c>
      <c r="C31" s="39">
        <v>40</v>
      </c>
      <c r="D31" s="43">
        <v>20364</v>
      </c>
      <c r="E31" s="25">
        <v>20975</v>
      </c>
      <c r="F31" s="44">
        <f>E31-D31</f>
        <v>611</v>
      </c>
      <c r="G31" s="16">
        <f>E31/D31%</f>
        <v>103.00039285012768</v>
      </c>
    </row>
    <row r="32" spans="2:10" ht="15.75">
      <c r="B32" s="41" t="s">
        <v>9</v>
      </c>
      <c r="C32" s="40">
        <v>50</v>
      </c>
      <c r="D32" s="41">
        <v>5294</v>
      </c>
      <c r="E32" s="42">
        <v>4952</v>
      </c>
      <c r="F32" s="44">
        <f>E32-D32</f>
        <v>-342</v>
      </c>
      <c r="G32" s="16">
        <f>E32/D32%</f>
        <v>93.539856441254258</v>
      </c>
      <c r="J32" s="17"/>
    </row>
    <row r="33" spans="2:8" ht="15.75">
      <c r="B33" s="41" t="s">
        <v>10</v>
      </c>
      <c r="C33" s="40"/>
      <c r="D33" s="41"/>
      <c r="E33" s="42"/>
      <c r="F33" s="43"/>
      <c r="G33" s="43"/>
    </row>
    <row r="34" spans="2:8" ht="21" customHeight="1">
      <c r="B34" s="41" t="s">
        <v>11</v>
      </c>
      <c r="C34" s="40">
        <v>51</v>
      </c>
      <c r="D34" s="43">
        <v>5</v>
      </c>
      <c r="E34" s="25">
        <v>5</v>
      </c>
      <c r="F34" s="44">
        <f>E34-D34</f>
        <v>0</v>
      </c>
      <c r="G34" s="16">
        <f>E34/D34%</f>
        <v>100</v>
      </c>
    </row>
    <row r="35" spans="2:8" ht="15.75">
      <c r="B35" s="41" t="s">
        <v>12</v>
      </c>
      <c r="C35" s="40">
        <v>52</v>
      </c>
      <c r="D35" s="43"/>
      <c r="E35" s="25"/>
      <c r="F35" s="43"/>
      <c r="G35" s="43"/>
    </row>
    <row r="36" spans="2:8" ht="31.5">
      <c r="B36" s="41" t="s">
        <v>13</v>
      </c>
      <c r="C36" s="40">
        <v>53</v>
      </c>
      <c r="D36" s="43"/>
      <c r="E36" s="25"/>
      <c r="F36" s="43"/>
      <c r="G36" s="43"/>
    </row>
    <row r="37" spans="2:8" ht="15.75">
      <c r="B37" s="41" t="s">
        <v>14</v>
      </c>
      <c r="C37" s="40">
        <v>60</v>
      </c>
      <c r="D37" s="43"/>
      <c r="E37" s="25"/>
      <c r="F37" s="43"/>
      <c r="G37" s="43"/>
    </row>
    <row r="38" spans="2:8" ht="15.75">
      <c r="B38" s="41" t="s">
        <v>15</v>
      </c>
      <c r="C38" s="40">
        <v>70</v>
      </c>
      <c r="D38" s="41">
        <v>4</v>
      </c>
      <c r="E38" s="42">
        <v>4</v>
      </c>
      <c r="F38" s="44">
        <f>E38-D38</f>
        <v>0</v>
      </c>
      <c r="G38" s="16"/>
    </row>
    <row r="39" spans="2:8" ht="15.75">
      <c r="B39" s="41" t="s">
        <v>16</v>
      </c>
      <c r="C39" s="40">
        <v>80</v>
      </c>
      <c r="D39" s="41">
        <v>66</v>
      </c>
      <c r="E39" s="42">
        <v>314</v>
      </c>
      <c r="F39" s="44">
        <f>E39-D39</f>
        <v>248</v>
      </c>
      <c r="G39" s="16">
        <f>E39/D39%</f>
        <v>475.75757575757575</v>
      </c>
    </row>
    <row r="40" spans="2:8" ht="15.75">
      <c r="B40" s="41" t="s">
        <v>17</v>
      </c>
      <c r="C40" s="40"/>
      <c r="D40" s="41"/>
      <c r="E40" s="42"/>
      <c r="F40" s="43"/>
      <c r="G40" s="43"/>
    </row>
    <row r="41" spans="2:8" ht="15.75">
      <c r="B41" s="41" t="s">
        <v>18</v>
      </c>
      <c r="C41" s="40">
        <v>81</v>
      </c>
      <c r="D41" s="41"/>
      <c r="E41" s="42"/>
      <c r="F41" s="43"/>
      <c r="G41" s="43"/>
    </row>
    <row r="42" spans="2:8" ht="15.75">
      <c r="B42" s="41" t="s">
        <v>19</v>
      </c>
      <c r="C42" s="40">
        <v>82</v>
      </c>
      <c r="D42" s="41">
        <v>5</v>
      </c>
      <c r="E42" s="54">
        <v>4</v>
      </c>
      <c r="F42" s="44">
        <f>E42-D42</f>
        <v>-1</v>
      </c>
      <c r="G42" s="16">
        <f>E42/D42%</f>
        <v>80</v>
      </c>
    </row>
    <row r="43" spans="2:8" ht="21" customHeight="1">
      <c r="B43" s="45" t="s">
        <v>20</v>
      </c>
      <c r="C43" s="39">
        <v>90</v>
      </c>
      <c r="D43" s="13">
        <f>D31+D32+D37+D38+D39</f>
        <v>25728</v>
      </c>
      <c r="E43" s="26">
        <f>E31+E32+E37+E38+E39</f>
        <v>26245</v>
      </c>
      <c r="F43" s="21">
        <f>E43-D43</f>
        <v>517</v>
      </c>
      <c r="G43" s="23">
        <f>E43/D43%</f>
        <v>102.00948383084578</v>
      </c>
    </row>
    <row r="44" spans="2:8" ht="15.75">
      <c r="B44" s="45" t="s">
        <v>21</v>
      </c>
      <c r="C44" s="40"/>
      <c r="D44" s="41"/>
      <c r="E44" s="42"/>
      <c r="F44" s="43"/>
      <c r="G44" s="43"/>
      <c r="H44" s="29"/>
    </row>
    <row r="45" spans="2:8" ht="31.5">
      <c r="B45" s="41" t="s">
        <v>22</v>
      </c>
      <c r="C45" s="40">
        <v>100</v>
      </c>
      <c r="D45" s="25">
        <v>20358</v>
      </c>
      <c r="E45" s="25">
        <v>20647</v>
      </c>
      <c r="F45" s="44">
        <f>E45-D45</f>
        <v>289</v>
      </c>
      <c r="G45" s="16">
        <f>E45/D45%</f>
        <v>101.41958935062382</v>
      </c>
      <c r="H45" s="29"/>
    </row>
    <row r="46" spans="2:8" ht="15.75">
      <c r="B46" s="41" t="s">
        <v>23</v>
      </c>
      <c r="C46" s="40">
        <v>110</v>
      </c>
      <c r="D46" s="41">
        <v>3242</v>
      </c>
      <c r="E46" s="42">
        <v>3330</v>
      </c>
      <c r="F46" s="44">
        <f>E46-D46</f>
        <v>88</v>
      </c>
      <c r="G46" s="16">
        <f>E46/D46%</f>
        <v>102.71437384330659</v>
      </c>
    </row>
    <row r="47" spans="2:8" ht="15" customHeight="1">
      <c r="B47" s="7" t="s">
        <v>24</v>
      </c>
      <c r="C47" s="12">
        <v>120</v>
      </c>
      <c r="D47" s="7"/>
      <c r="E47" s="27"/>
      <c r="F47" s="15"/>
      <c r="G47" s="15"/>
    </row>
    <row r="48" spans="2:8" ht="15.75">
      <c r="B48" s="41" t="s">
        <v>25</v>
      </c>
      <c r="C48" s="40">
        <v>130</v>
      </c>
      <c r="D48" s="41">
        <v>1644</v>
      </c>
      <c r="E48" s="42">
        <v>1188</v>
      </c>
      <c r="F48" s="44">
        <f>E48-D48</f>
        <v>-456</v>
      </c>
      <c r="G48" s="16">
        <f>E48/D48%</f>
        <v>72.262773722627728</v>
      </c>
    </row>
    <row r="49" spans="2:11" ht="15.75">
      <c r="B49" s="41" t="s">
        <v>26</v>
      </c>
      <c r="C49" s="40">
        <v>140</v>
      </c>
      <c r="D49" s="41"/>
      <c r="E49" s="42"/>
      <c r="F49" s="56"/>
      <c r="G49" s="43"/>
    </row>
    <row r="50" spans="2:11" ht="15.75">
      <c r="B50" s="41" t="s">
        <v>27</v>
      </c>
      <c r="C50" s="40">
        <v>150</v>
      </c>
      <c r="D50" s="41"/>
      <c r="E50" s="42"/>
      <c r="F50" s="56"/>
      <c r="G50" s="43"/>
    </row>
    <row r="51" spans="2:11" ht="15.75">
      <c r="B51" s="41" t="s">
        <v>28</v>
      </c>
      <c r="C51" s="40">
        <v>160</v>
      </c>
      <c r="D51" s="41">
        <f>77+4+1</f>
        <v>82</v>
      </c>
      <c r="E51" s="42">
        <v>181</v>
      </c>
      <c r="F51" s="56">
        <f t="shared" ref="F51" si="0">E51-D51</f>
        <v>99</v>
      </c>
      <c r="G51" s="16">
        <f>E51/D51%</f>
        <v>220.73170731707319</v>
      </c>
      <c r="H51" s="36"/>
      <c r="K51" s="38"/>
    </row>
    <row r="52" spans="2:11" ht="21.75" customHeight="1">
      <c r="B52" s="45" t="s">
        <v>29</v>
      </c>
      <c r="C52" s="39">
        <v>170</v>
      </c>
      <c r="D52" s="13">
        <f>SUM(D44:D51)</f>
        <v>25326</v>
      </c>
      <c r="E52" s="26">
        <f>SUM(E44:E51)</f>
        <v>25346</v>
      </c>
      <c r="F52" s="21">
        <f>E52-D52</f>
        <v>20</v>
      </c>
      <c r="G52" s="23">
        <f>E52/D52%</f>
        <v>100.07897022822397</v>
      </c>
    </row>
    <row r="53" spans="2:11" ht="15" customHeight="1">
      <c r="B53" s="128" t="s">
        <v>30</v>
      </c>
      <c r="C53" s="104"/>
      <c r="D53" s="103"/>
      <c r="E53" s="109"/>
      <c r="F53" s="129"/>
      <c r="G53" s="129"/>
    </row>
    <row r="54" spans="2:11" ht="6" customHeight="1">
      <c r="B54" s="128"/>
      <c r="C54" s="104"/>
      <c r="D54" s="103"/>
      <c r="E54" s="109"/>
      <c r="F54" s="129"/>
      <c r="G54" s="129"/>
    </row>
    <row r="55" spans="2:11" ht="33.75" hidden="1" customHeight="1">
      <c r="B55" s="128"/>
      <c r="C55" s="104"/>
      <c r="D55" s="103"/>
      <c r="E55" s="109"/>
      <c r="F55" s="129"/>
      <c r="G55" s="129"/>
    </row>
    <row r="56" spans="2:11" ht="15.75">
      <c r="B56" s="41" t="s">
        <v>31</v>
      </c>
      <c r="C56" s="40">
        <v>180</v>
      </c>
      <c r="D56" s="43">
        <f>D31-D45</f>
        <v>6</v>
      </c>
      <c r="E56" s="25">
        <f>E31-E45</f>
        <v>328</v>
      </c>
      <c r="F56" s="44">
        <f>E56-D56</f>
        <v>322</v>
      </c>
      <c r="G56" s="16">
        <f>E56/D56%</f>
        <v>5466.666666666667</v>
      </c>
    </row>
    <row r="57" spans="2:11" ht="15.75">
      <c r="B57" s="41" t="s">
        <v>32</v>
      </c>
      <c r="C57" s="40">
        <v>181</v>
      </c>
      <c r="D57" s="43">
        <v>6</v>
      </c>
      <c r="E57" s="43">
        <v>328</v>
      </c>
      <c r="F57" s="56">
        <f>E57-D57</f>
        <v>322</v>
      </c>
      <c r="G57" s="16">
        <f>E57/D57%</f>
        <v>5466.666666666667</v>
      </c>
    </row>
    <row r="58" spans="2:11" ht="15.75">
      <c r="B58" s="41" t="s">
        <v>33</v>
      </c>
      <c r="C58" s="40">
        <v>182</v>
      </c>
      <c r="D58" s="41"/>
      <c r="E58" s="42"/>
      <c r="F58" s="56"/>
      <c r="G58" s="16"/>
    </row>
    <row r="59" spans="2:11" ht="22.5" customHeight="1">
      <c r="B59" s="41" t="s">
        <v>34</v>
      </c>
      <c r="C59" s="40">
        <v>190</v>
      </c>
      <c r="D59" s="43">
        <f>D56-D46+D32-D48</f>
        <v>414</v>
      </c>
      <c r="E59" s="25">
        <f>E56-E46+E32-E48</f>
        <v>762</v>
      </c>
      <c r="F59" s="44">
        <f>E59-D59</f>
        <v>348</v>
      </c>
      <c r="G59" s="16">
        <f>E59/D59%</f>
        <v>184.05797101449278</v>
      </c>
    </row>
    <row r="60" spans="2:11" ht="15.75">
      <c r="B60" s="41" t="s">
        <v>35</v>
      </c>
      <c r="C60" s="40">
        <v>191</v>
      </c>
      <c r="D60" s="41">
        <v>414</v>
      </c>
      <c r="E60" s="25">
        <v>762</v>
      </c>
      <c r="F60" s="44">
        <f>E60-D60</f>
        <v>348</v>
      </c>
      <c r="G60" s="16">
        <f>E60/D60%</f>
        <v>184.05797101449278</v>
      </c>
    </row>
    <row r="61" spans="2:11" ht="15.75">
      <c r="B61" s="41" t="s">
        <v>36</v>
      </c>
      <c r="C61" s="40">
        <v>192</v>
      </c>
      <c r="D61" s="55"/>
      <c r="E61" s="42"/>
      <c r="F61" s="43"/>
      <c r="G61" s="43"/>
    </row>
    <row r="62" spans="2:11" ht="31.5">
      <c r="B62" s="41" t="s">
        <v>37</v>
      </c>
      <c r="C62" s="40">
        <v>200</v>
      </c>
      <c r="D62" s="44">
        <f>D59+D38-D49+D39-D51</f>
        <v>402</v>
      </c>
      <c r="E62" s="28">
        <f>E59+E38-E49+E39-E51</f>
        <v>899</v>
      </c>
      <c r="F62" s="44">
        <f t="shared" ref="F62:F69" si="1">E62-D62</f>
        <v>497</v>
      </c>
      <c r="G62" s="16">
        <f>E62/D62%</f>
        <v>223.63184079601993</v>
      </c>
    </row>
    <row r="63" spans="2:11" ht="15.75">
      <c r="B63" s="41" t="s">
        <v>32</v>
      </c>
      <c r="C63" s="40">
        <v>201</v>
      </c>
      <c r="D63" s="47">
        <v>402</v>
      </c>
      <c r="E63" s="42">
        <v>899</v>
      </c>
      <c r="F63" s="44">
        <f t="shared" si="1"/>
        <v>497</v>
      </c>
      <c r="G63" s="16">
        <f>E63/D63%</f>
        <v>223.63184079601993</v>
      </c>
    </row>
    <row r="64" spans="2:11" ht="15.75">
      <c r="B64" s="41" t="s">
        <v>33</v>
      </c>
      <c r="C64" s="40">
        <v>202</v>
      </c>
      <c r="D64" s="55"/>
      <c r="E64" s="42"/>
      <c r="F64" s="44">
        <f t="shared" si="1"/>
        <v>0</v>
      </c>
      <c r="G64" s="16"/>
    </row>
    <row r="65" spans="2:7" ht="15.75">
      <c r="B65" s="41" t="s">
        <v>38</v>
      </c>
      <c r="C65" s="40">
        <v>210</v>
      </c>
      <c r="D65" s="47"/>
      <c r="E65" s="47"/>
      <c r="F65" s="44">
        <f t="shared" si="1"/>
        <v>0</v>
      </c>
      <c r="G65" s="16"/>
    </row>
    <row r="66" spans="2:7" ht="15.75">
      <c r="B66" s="41" t="s">
        <v>39</v>
      </c>
      <c r="C66" s="40">
        <v>220</v>
      </c>
      <c r="D66" s="47">
        <f>D63-D65</f>
        <v>402</v>
      </c>
      <c r="E66" s="47">
        <f>E63-E65</f>
        <v>899</v>
      </c>
      <c r="F66" s="44">
        <f t="shared" si="1"/>
        <v>497</v>
      </c>
      <c r="G66" s="16">
        <f>E66/D66%</f>
        <v>223.63184079601993</v>
      </c>
    </row>
    <row r="67" spans="2:7" ht="15.75">
      <c r="B67" s="41" t="s">
        <v>35</v>
      </c>
      <c r="C67" s="40">
        <v>221</v>
      </c>
      <c r="D67" s="35">
        <v>402</v>
      </c>
      <c r="E67" s="47">
        <v>899</v>
      </c>
      <c r="F67" s="44">
        <f t="shared" si="1"/>
        <v>497</v>
      </c>
      <c r="G67" s="16">
        <f>E67/D67%</f>
        <v>223.63184079601993</v>
      </c>
    </row>
    <row r="68" spans="2:7" ht="15.75">
      <c r="B68" s="57" t="s">
        <v>36</v>
      </c>
      <c r="C68" s="40">
        <v>222</v>
      </c>
      <c r="D68" s="55"/>
      <c r="E68" s="45"/>
      <c r="F68" s="44">
        <f t="shared" si="1"/>
        <v>0</v>
      </c>
      <c r="G68" s="16"/>
    </row>
    <row r="69" spans="2:7" ht="15.75">
      <c r="B69" s="41" t="s">
        <v>40</v>
      </c>
      <c r="C69" s="40">
        <v>230</v>
      </c>
      <c r="D69" s="44">
        <f>76+4</f>
        <v>80</v>
      </c>
      <c r="E69" s="44">
        <v>188</v>
      </c>
      <c r="F69" s="44">
        <f t="shared" si="1"/>
        <v>108</v>
      </c>
      <c r="G69" s="16">
        <f>E69/D69%</f>
        <v>235</v>
      </c>
    </row>
    <row r="70" spans="2:7" ht="8.25" customHeight="1">
      <c r="B70" s="48"/>
      <c r="C70" s="49"/>
      <c r="D70" s="49"/>
      <c r="E70" s="18"/>
      <c r="F70" s="49"/>
      <c r="G70" s="49"/>
    </row>
    <row r="71" spans="2:7" ht="15.75">
      <c r="B71" s="121" t="s">
        <v>41</v>
      </c>
      <c r="C71" s="122"/>
      <c r="D71" s="122"/>
      <c r="E71" s="122"/>
      <c r="F71" s="122"/>
      <c r="G71" s="122"/>
    </row>
    <row r="72" spans="2:7" ht="15.75">
      <c r="B72" s="41" t="s">
        <v>42</v>
      </c>
      <c r="C72" s="40">
        <v>240</v>
      </c>
      <c r="D72" s="41">
        <v>6413</v>
      </c>
      <c r="E72" s="41">
        <v>7790</v>
      </c>
      <c r="F72" s="44">
        <f t="shared" ref="F72:F77" si="2">E72-D72</f>
        <v>1377</v>
      </c>
      <c r="G72" s="16">
        <f t="shared" ref="G72:G77" si="3">E72/D72%</f>
        <v>121.47200997972868</v>
      </c>
    </row>
    <row r="73" spans="2:7" ht="15.75">
      <c r="B73" s="41" t="s">
        <v>43</v>
      </c>
      <c r="C73" s="40">
        <v>250</v>
      </c>
      <c r="D73" s="41">
        <v>10512</v>
      </c>
      <c r="E73" s="33">
        <v>11082</v>
      </c>
      <c r="F73" s="44">
        <f t="shared" si="2"/>
        <v>570</v>
      </c>
      <c r="G73" s="16">
        <f t="shared" si="3"/>
        <v>105.42237442922374</v>
      </c>
    </row>
    <row r="74" spans="2:7" ht="15.75">
      <c r="B74" s="41" t="s">
        <v>44</v>
      </c>
      <c r="C74" s="40">
        <v>260</v>
      </c>
      <c r="D74" s="41">
        <v>2306</v>
      </c>
      <c r="E74" s="33">
        <v>2393</v>
      </c>
      <c r="F74" s="44">
        <f t="shared" si="2"/>
        <v>87</v>
      </c>
      <c r="G74" s="16">
        <f t="shared" si="3"/>
        <v>103.77276669557676</v>
      </c>
    </row>
    <row r="75" spans="2:7" ht="15.75">
      <c r="B75" s="41" t="s">
        <v>45</v>
      </c>
      <c r="C75" s="40">
        <v>270</v>
      </c>
      <c r="D75" s="41">
        <v>1295</v>
      </c>
      <c r="E75" s="33">
        <v>1398</v>
      </c>
      <c r="F75" s="44">
        <f t="shared" si="2"/>
        <v>103</v>
      </c>
      <c r="G75" s="16">
        <f t="shared" si="3"/>
        <v>107.95366795366796</v>
      </c>
    </row>
    <row r="76" spans="2:7" ht="15.75">
      <c r="B76" s="41" t="s">
        <v>46</v>
      </c>
      <c r="C76" s="40">
        <v>280</v>
      </c>
      <c r="D76" s="41">
        <v>2703</v>
      </c>
      <c r="E76" s="33">
        <v>2482</v>
      </c>
      <c r="F76" s="44">
        <f t="shared" si="2"/>
        <v>-221</v>
      </c>
      <c r="G76" s="16">
        <f t="shared" si="3"/>
        <v>91.823899371069174</v>
      </c>
    </row>
    <row r="77" spans="2:7" ht="15" customHeight="1">
      <c r="B77" s="103" t="s">
        <v>47</v>
      </c>
      <c r="C77" s="104">
        <v>290</v>
      </c>
      <c r="D77" s="123">
        <f>D72+D73+D74+D75+D76</f>
        <v>23229</v>
      </c>
      <c r="E77" s="124">
        <f>E72+E73+E74+E75+E76</f>
        <v>25145</v>
      </c>
      <c r="F77" s="123">
        <f t="shared" si="2"/>
        <v>1916</v>
      </c>
      <c r="G77" s="125">
        <f t="shared" si="3"/>
        <v>108.24831030177795</v>
      </c>
    </row>
    <row r="78" spans="2:7" ht="15" customHeight="1">
      <c r="B78" s="103"/>
      <c r="C78" s="104"/>
      <c r="D78" s="123"/>
      <c r="E78" s="124"/>
      <c r="F78" s="123"/>
      <c r="G78" s="125"/>
    </row>
    <row r="79" spans="2:7" ht="1.5" customHeight="1">
      <c r="B79" s="103"/>
      <c r="C79" s="104"/>
      <c r="D79" s="123"/>
      <c r="E79" s="124"/>
      <c r="F79" s="123"/>
      <c r="G79" s="125"/>
    </row>
    <row r="80" spans="2:7" ht="24" customHeight="1">
      <c r="B80" s="113" t="s">
        <v>48</v>
      </c>
      <c r="C80" s="114"/>
      <c r="D80" s="114"/>
      <c r="E80" s="114"/>
      <c r="F80" s="114"/>
      <c r="G80" s="115"/>
    </row>
    <row r="81" spans="2:11" ht="47.25">
      <c r="B81" s="45" t="s">
        <v>49</v>
      </c>
      <c r="C81" s="39">
        <v>300</v>
      </c>
      <c r="D81" s="46">
        <f>D83+D85</f>
        <v>4625</v>
      </c>
      <c r="E81" s="53">
        <f>E83+E85</f>
        <v>4337</v>
      </c>
      <c r="F81" s="47">
        <f>E81-D81</f>
        <v>-288</v>
      </c>
      <c r="G81" s="50">
        <f>E81/D81%</f>
        <v>93.77297297297298</v>
      </c>
    </row>
    <row r="82" spans="2:11" ht="17.25" customHeight="1">
      <c r="B82" s="41" t="s">
        <v>50</v>
      </c>
      <c r="C82" s="40">
        <v>301</v>
      </c>
      <c r="D82" s="41"/>
      <c r="E82" s="47"/>
      <c r="F82" s="47"/>
      <c r="G82" s="41"/>
    </row>
    <row r="83" spans="2:11" ht="31.5">
      <c r="B83" s="41" t="s">
        <v>51</v>
      </c>
      <c r="C83" s="40">
        <v>302</v>
      </c>
      <c r="D83" s="43">
        <v>1150</v>
      </c>
      <c r="E83" s="44">
        <v>917</v>
      </c>
      <c r="F83" s="44">
        <f>E83-D83</f>
        <v>-233</v>
      </c>
      <c r="G83" s="16">
        <f>E83/D83%</f>
        <v>79.739130434782609</v>
      </c>
    </row>
    <row r="84" spans="2:11" ht="32.25" customHeight="1">
      <c r="B84" s="41" t="s">
        <v>52</v>
      </c>
      <c r="C84" s="40">
        <v>303</v>
      </c>
      <c r="D84" s="41"/>
      <c r="E84" s="47"/>
      <c r="F84" s="47"/>
      <c r="G84" s="41"/>
    </row>
    <row r="85" spans="2:11" ht="17.25" customHeight="1">
      <c r="B85" s="41" t="s">
        <v>74</v>
      </c>
      <c r="C85" s="40">
        <v>304</v>
      </c>
      <c r="D85" s="66">
        <f>D86+D87+D88+D89+D90+D91+D93</f>
        <v>3475</v>
      </c>
      <c r="E85" s="66">
        <f>E86+E87+E88+E89+E90+E91+E93</f>
        <v>3420</v>
      </c>
      <c r="F85" s="44">
        <f>E85-D85</f>
        <v>-55</v>
      </c>
      <c r="G85" s="16">
        <f>E85/D85%</f>
        <v>98.417266187050359</v>
      </c>
    </row>
    <row r="86" spans="2:11" ht="15.75" customHeight="1">
      <c r="B86" s="41" t="s">
        <v>93</v>
      </c>
      <c r="C86" s="40"/>
      <c r="D86" s="41">
        <v>1177</v>
      </c>
      <c r="E86" s="47">
        <v>872</v>
      </c>
      <c r="F86" s="44">
        <f>E86-D86</f>
        <v>-305</v>
      </c>
      <c r="G86" s="16">
        <f>E86/D86%</f>
        <v>74.086661002548851</v>
      </c>
    </row>
    <row r="87" spans="2:11" ht="17.25" customHeight="1">
      <c r="B87" s="41" t="s">
        <v>94</v>
      </c>
      <c r="C87" s="40"/>
      <c r="D87" s="44">
        <v>156</v>
      </c>
      <c r="E87" s="47">
        <v>168</v>
      </c>
      <c r="F87" s="44">
        <f>E87-D87</f>
        <v>12</v>
      </c>
      <c r="G87" s="16">
        <f>E87/D87%</f>
        <v>107.69230769230769</v>
      </c>
      <c r="J87" s="29"/>
      <c r="K87" s="29"/>
    </row>
    <row r="88" spans="2:11" ht="17.25" customHeight="1">
      <c r="B88" s="41" t="s">
        <v>95</v>
      </c>
      <c r="C88" s="40"/>
      <c r="D88" s="44">
        <v>1835</v>
      </c>
      <c r="E88" s="47">
        <v>1959</v>
      </c>
      <c r="F88" s="44">
        <f>E88-D88</f>
        <v>124</v>
      </c>
      <c r="G88" s="16">
        <f>E88/D88%</f>
        <v>106.7574931880109</v>
      </c>
    </row>
    <row r="89" spans="2:11" ht="17.25" customHeight="1">
      <c r="B89" s="41" t="s">
        <v>96</v>
      </c>
      <c r="C89" s="40"/>
      <c r="D89" s="44">
        <v>60</v>
      </c>
      <c r="E89" s="47">
        <v>45</v>
      </c>
      <c r="F89" s="44">
        <f>E89-D89</f>
        <v>-15</v>
      </c>
      <c r="G89" s="16">
        <f>E89/D89%</f>
        <v>75</v>
      </c>
    </row>
    <row r="90" spans="2:11" ht="30.75" customHeight="1">
      <c r="B90" s="41" t="s">
        <v>53</v>
      </c>
      <c r="C90" s="40" t="s">
        <v>54</v>
      </c>
      <c r="D90" s="44">
        <f>76+4</f>
        <v>80</v>
      </c>
      <c r="E90" s="44">
        <v>188</v>
      </c>
      <c r="F90" s="44">
        <f t="shared" ref="F90:F91" si="4">E90-D90</f>
        <v>108</v>
      </c>
      <c r="G90" s="16">
        <f t="shared" ref="G90:G91" si="5">E90/D90%</f>
        <v>235</v>
      </c>
    </row>
    <row r="91" spans="2:11" ht="16.5" customHeight="1">
      <c r="B91" s="52" t="s">
        <v>99</v>
      </c>
      <c r="C91" s="40" t="s">
        <v>55</v>
      </c>
      <c r="D91" s="44">
        <f>73+71+23</f>
        <v>167</v>
      </c>
      <c r="E91" s="47">
        <v>167</v>
      </c>
      <c r="F91" s="44">
        <f t="shared" si="4"/>
        <v>0</v>
      </c>
      <c r="G91" s="16">
        <f t="shared" si="5"/>
        <v>100</v>
      </c>
    </row>
    <row r="92" spans="2:11" ht="19.5" customHeight="1">
      <c r="B92" s="41" t="s">
        <v>56</v>
      </c>
      <c r="C92" s="40">
        <v>312</v>
      </c>
      <c r="D92" s="44"/>
      <c r="E92" s="47"/>
      <c r="F92" s="47"/>
      <c r="G92" s="41"/>
    </row>
    <row r="93" spans="2:11" ht="23.25" customHeight="1">
      <c r="B93" s="41" t="s">
        <v>57</v>
      </c>
      <c r="C93" s="40">
        <v>313</v>
      </c>
      <c r="D93" s="44"/>
      <c r="E93" s="35">
        <v>21</v>
      </c>
      <c r="F93" s="47"/>
      <c r="G93" s="41"/>
    </row>
    <row r="94" spans="2:11" ht="31.5">
      <c r="B94" s="45" t="s">
        <v>58</v>
      </c>
      <c r="C94" s="39">
        <v>320</v>
      </c>
      <c r="D94" s="45">
        <f>D95+D97</f>
        <v>2306</v>
      </c>
      <c r="E94" s="46">
        <f>E95+E97</f>
        <v>2364</v>
      </c>
      <c r="F94" s="46">
        <f>E94-D94</f>
        <v>58</v>
      </c>
      <c r="G94" s="51">
        <f>E94/D94%</f>
        <v>102.51517779705118</v>
      </c>
    </row>
    <row r="95" spans="2:11" ht="15" customHeight="1">
      <c r="B95" s="103" t="s">
        <v>59</v>
      </c>
      <c r="C95" s="104">
        <v>321</v>
      </c>
      <c r="D95" s="103">
        <v>2306</v>
      </c>
      <c r="E95" s="112">
        <v>2364</v>
      </c>
      <c r="F95" s="112">
        <f>E95-D95</f>
        <v>58</v>
      </c>
      <c r="G95" s="120">
        <f>E95/D95%</f>
        <v>102.51517779705118</v>
      </c>
      <c r="I95" s="29"/>
    </row>
    <row r="96" spans="2:11" ht="36" customHeight="1">
      <c r="B96" s="103"/>
      <c r="C96" s="104"/>
      <c r="D96" s="103"/>
      <c r="E96" s="112"/>
      <c r="F96" s="112"/>
      <c r="G96" s="120"/>
      <c r="I96" s="29">
        <f>522+565+603</f>
        <v>1690</v>
      </c>
    </row>
    <row r="97" spans="2:9" ht="14.25" customHeight="1">
      <c r="B97" s="41" t="s">
        <v>98</v>
      </c>
      <c r="C97" s="40">
        <v>322</v>
      </c>
      <c r="D97" s="41"/>
      <c r="E97" s="47"/>
      <c r="F97" s="47">
        <f>E97-D97</f>
        <v>0</v>
      </c>
      <c r="G97" s="50"/>
    </row>
    <row r="98" spans="2:9" ht="20.25" customHeight="1">
      <c r="B98" s="45" t="s">
        <v>60</v>
      </c>
      <c r="C98" s="39">
        <v>330</v>
      </c>
      <c r="D98" s="45">
        <f>D99+D100</f>
        <v>0</v>
      </c>
      <c r="E98" s="46">
        <f>E99+E100</f>
        <v>0</v>
      </c>
      <c r="F98" s="46">
        <f>E98-D98</f>
        <v>0</v>
      </c>
      <c r="G98" s="51"/>
    </row>
    <row r="99" spans="2:9" ht="30" customHeight="1">
      <c r="B99" s="41" t="s">
        <v>92</v>
      </c>
      <c r="C99" s="40">
        <v>331</v>
      </c>
      <c r="D99" s="41"/>
      <c r="E99" s="47"/>
      <c r="F99" s="47">
        <f>E99-D99</f>
        <v>0</v>
      </c>
      <c r="G99" s="50"/>
    </row>
    <row r="100" spans="2:9" ht="15.75" hidden="1">
      <c r="B100" s="41" t="s">
        <v>88</v>
      </c>
      <c r="C100" s="40">
        <v>332</v>
      </c>
      <c r="D100" s="41"/>
      <c r="E100" s="47"/>
      <c r="F100" s="47">
        <f>E100-D100</f>
        <v>0</v>
      </c>
      <c r="G100" s="24"/>
    </row>
    <row r="101" spans="2:9" ht="23.25" customHeight="1">
      <c r="B101" s="113" t="s">
        <v>61</v>
      </c>
      <c r="C101" s="114"/>
      <c r="D101" s="114"/>
      <c r="E101" s="114"/>
      <c r="F101" s="114"/>
      <c r="G101" s="115"/>
    </row>
    <row r="102" spans="2:9" ht="15.75">
      <c r="B102" s="41" t="s">
        <v>62</v>
      </c>
      <c r="C102" s="40">
        <v>340</v>
      </c>
      <c r="D102" s="41"/>
      <c r="E102" s="41"/>
      <c r="F102" s="45"/>
      <c r="G102" s="45"/>
      <c r="I102" s="19"/>
    </row>
    <row r="103" spans="2:9" ht="15.75">
      <c r="B103" s="41" t="s">
        <v>63</v>
      </c>
      <c r="C103" s="40">
        <v>341</v>
      </c>
      <c r="D103" s="41"/>
      <c r="E103" s="41"/>
      <c r="F103" s="41"/>
      <c r="G103" s="41"/>
    </row>
    <row r="104" spans="2:9" ht="36" customHeight="1">
      <c r="B104" s="52" t="s">
        <v>100</v>
      </c>
      <c r="C104" s="40">
        <v>350</v>
      </c>
      <c r="D104" s="41">
        <f>2988+188+189</f>
        <v>3365</v>
      </c>
      <c r="E104" s="41">
        <v>2988</v>
      </c>
      <c r="F104" s="41">
        <f>E104-D104</f>
        <v>-377</v>
      </c>
      <c r="G104" s="51">
        <f>E104/D104%</f>
        <v>88.796433878157501</v>
      </c>
    </row>
    <row r="105" spans="2:9" ht="12.75" customHeight="1">
      <c r="B105" s="103" t="s">
        <v>63</v>
      </c>
      <c r="C105" s="104">
        <v>351</v>
      </c>
      <c r="D105" s="103"/>
      <c r="E105" s="103"/>
      <c r="F105" s="103"/>
      <c r="G105" s="103"/>
    </row>
    <row r="106" spans="2:9" ht="12.75" customHeight="1">
      <c r="B106" s="103"/>
      <c r="C106" s="104"/>
      <c r="D106" s="103"/>
      <c r="E106" s="103"/>
      <c r="F106" s="103"/>
      <c r="G106" s="103"/>
    </row>
    <row r="107" spans="2:9" ht="15.75" customHeight="1">
      <c r="B107" s="41" t="s">
        <v>64</v>
      </c>
      <c r="C107" s="40">
        <v>360</v>
      </c>
      <c r="D107" s="41"/>
      <c r="E107" s="41"/>
      <c r="F107" s="41"/>
      <c r="G107" s="41"/>
    </row>
    <row r="108" spans="2:9" ht="15.75">
      <c r="B108" s="41" t="s">
        <v>63</v>
      </c>
      <c r="C108" s="40">
        <v>361</v>
      </c>
      <c r="D108" s="41"/>
      <c r="E108" s="41"/>
      <c r="F108" s="41"/>
      <c r="G108" s="41"/>
    </row>
    <row r="109" spans="2:9" ht="31.5">
      <c r="B109" s="41" t="s">
        <v>65</v>
      </c>
      <c r="C109" s="40">
        <v>370</v>
      </c>
      <c r="D109" s="41"/>
      <c r="E109" s="41"/>
      <c r="F109" s="41"/>
      <c r="G109" s="41"/>
    </row>
    <row r="110" spans="2:9" ht="15.75">
      <c r="B110" s="41" t="s">
        <v>63</v>
      </c>
      <c r="C110" s="40">
        <v>371</v>
      </c>
      <c r="D110" s="41"/>
      <c r="E110" s="41"/>
      <c r="F110" s="41"/>
      <c r="G110" s="41"/>
    </row>
    <row r="111" spans="2:9" ht="47.25">
      <c r="B111" s="41" t="s">
        <v>66</v>
      </c>
      <c r="C111" s="40">
        <v>380</v>
      </c>
      <c r="D111" s="41"/>
      <c r="E111" s="41"/>
      <c r="F111" s="41">
        <f>E111-D111</f>
        <v>0</v>
      </c>
      <c r="G111" s="24"/>
    </row>
    <row r="112" spans="2:9" ht="15.75">
      <c r="B112" s="41" t="s">
        <v>63</v>
      </c>
      <c r="C112" s="40">
        <v>381</v>
      </c>
      <c r="D112" s="41"/>
      <c r="E112" s="41"/>
      <c r="F112" s="41"/>
      <c r="G112" s="41"/>
    </row>
    <row r="113" spans="2:9" ht="26.25" customHeight="1">
      <c r="B113" s="41" t="s">
        <v>67</v>
      </c>
      <c r="C113" s="40">
        <v>390</v>
      </c>
      <c r="D113" s="41">
        <f>D102+D104+D107+D109+D111</f>
        <v>3365</v>
      </c>
      <c r="E113" s="52">
        <f>E102+E104+E107+E109+E111</f>
        <v>2988</v>
      </c>
      <c r="F113" s="41">
        <f>F102+F104+F107+F111</f>
        <v>-377</v>
      </c>
      <c r="G113" s="51">
        <f>E113/D113%</f>
        <v>88.796433878157501</v>
      </c>
    </row>
    <row r="114" spans="2:9" ht="31.5">
      <c r="B114" s="41" t="s">
        <v>68</v>
      </c>
      <c r="C114" s="40">
        <v>391</v>
      </c>
      <c r="D114" s="41"/>
      <c r="E114" s="41"/>
      <c r="F114" s="41"/>
      <c r="G114" s="41"/>
      <c r="I114" t="s">
        <v>0</v>
      </c>
    </row>
    <row r="115" spans="2:9" ht="15.75">
      <c r="B115" s="105"/>
      <c r="C115" s="106"/>
      <c r="D115" s="106"/>
      <c r="E115" s="106"/>
      <c r="F115" s="106"/>
      <c r="G115" s="106"/>
    </row>
    <row r="116" spans="2:9" ht="15.75">
      <c r="B116" s="107" t="s">
        <v>69</v>
      </c>
      <c r="C116" s="108"/>
      <c r="D116" s="108"/>
      <c r="E116" s="108"/>
      <c r="F116" s="108"/>
      <c r="G116" s="108"/>
    </row>
    <row r="117" spans="2:9" ht="15" customHeight="1">
      <c r="B117" s="103" t="s">
        <v>70</v>
      </c>
      <c r="C117" s="104">
        <v>400</v>
      </c>
      <c r="D117" s="103">
        <v>80</v>
      </c>
      <c r="E117" s="109">
        <v>78</v>
      </c>
      <c r="F117" s="110">
        <f>E117-D117</f>
        <v>-2</v>
      </c>
      <c r="G117" s="112">
        <f>E117/D117%</f>
        <v>97.5</v>
      </c>
    </row>
    <row r="118" spans="2:9" ht="15" customHeight="1">
      <c r="B118" s="103"/>
      <c r="C118" s="104"/>
      <c r="D118" s="103"/>
      <c r="E118" s="109"/>
      <c r="F118" s="111"/>
      <c r="G118" s="112"/>
    </row>
    <row r="119" spans="2:9" ht="19.5" customHeight="1">
      <c r="B119" s="41" t="s">
        <v>71</v>
      </c>
      <c r="C119" s="40">
        <v>410</v>
      </c>
      <c r="D119" s="33">
        <v>46365</v>
      </c>
      <c r="E119" s="34">
        <v>52220</v>
      </c>
      <c r="F119" s="35">
        <f>E119-D119</f>
        <v>5855</v>
      </c>
      <c r="G119" s="22">
        <f>E119/D119%</f>
        <v>112.62805995902082</v>
      </c>
    </row>
    <row r="120" spans="2:9">
      <c r="B120" s="103" t="s">
        <v>72</v>
      </c>
      <c r="C120" s="104">
        <v>420</v>
      </c>
      <c r="D120" s="103"/>
      <c r="E120" s="103"/>
      <c r="F120" s="103"/>
      <c r="G120" s="103"/>
    </row>
    <row r="121" spans="2:9" ht="15" customHeight="1">
      <c r="B121" s="103"/>
      <c r="C121" s="104"/>
      <c r="D121" s="103"/>
      <c r="E121" s="103"/>
      <c r="F121" s="103"/>
      <c r="G121" s="103"/>
    </row>
    <row r="122" spans="2:9" ht="15.75" customHeight="1">
      <c r="B122" s="41" t="s">
        <v>73</v>
      </c>
      <c r="C122" s="40">
        <v>430</v>
      </c>
      <c r="D122" s="41"/>
      <c r="E122" s="41"/>
      <c r="F122" s="41"/>
      <c r="G122" s="41"/>
    </row>
    <row r="124" spans="2:9" ht="27" customHeight="1">
      <c r="B124" s="20" t="s">
        <v>89</v>
      </c>
      <c r="C124" s="6"/>
      <c r="D124" s="6"/>
      <c r="E124" s="8"/>
      <c r="F124" s="101" t="s">
        <v>127</v>
      </c>
      <c r="G124" s="101"/>
    </row>
    <row r="125" spans="2:9" ht="18" customHeight="1">
      <c r="C125" s="102" t="s">
        <v>76</v>
      </c>
      <c r="D125" s="102"/>
      <c r="F125" s="102" t="s">
        <v>75</v>
      </c>
      <c r="G125" s="102"/>
    </row>
    <row r="126" spans="2:9" ht="21.75" customHeight="1">
      <c r="C126" s="14"/>
      <c r="D126" s="14"/>
      <c r="F126" s="14"/>
      <c r="G126" s="14"/>
    </row>
    <row r="127" spans="2:9">
      <c r="C127" s="14"/>
      <c r="D127" s="14"/>
      <c r="F127" s="14"/>
      <c r="G127" s="14"/>
    </row>
    <row r="128" spans="2:9" hidden="1">
      <c r="C128" s="14"/>
      <c r="D128" s="14"/>
      <c r="F128" s="14"/>
      <c r="G128" s="14"/>
    </row>
    <row r="129" spans="2:7" ht="69" customHeight="1">
      <c r="B129" s="2"/>
      <c r="C129" s="3"/>
      <c r="D129" s="3"/>
    </row>
    <row r="130" spans="2:7" ht="15.75">
      <c r="B130" s="4"/>
      <c r="C130" s="3"/>
      <c r="D130" s="3"/>
      <c r="E130" s="9" t="s">
        <v>83</v>
      </c>
      <c r="F130" s="10"/>
    </row>
    <row r="131" spans="2:7">
      <c r="E131" s="10" t="s">
        <v>84</v>
      </c>
      <c r="F131" s="10"/>
    </row>
    <row r="132" spans="2:7">
      <c r="E132" s="10" t="s">
        <v>85</v>
      </c>
      <c r="F132" s="10"/>
    </row>
    <row r="133" spans="2:7">
      <c r="E133" s="11"/>
      <c r="F133" s="11"/>
      <c r="G133" s="10" t="s">
        <v>97</v>
      </c>
    </row>
    <row r="134" spans="2:7" ht="9" customHeight="1">
      <c r="F134" s="10"/>
      <c r="G134" s="10"/>
    </row>
    <row r="135" spans="2:7" ht="9" customHeight="1">
      <c r="F135" s="10"/>
      <c r="G135" s="10"/>
    </row>
    <row r="136" spans="2:7" ht="16.5" customHeight="1">
      <c r="E136" s="9" t="s">
        <v>83</v>
      </c>
      <c r="F136" s="10"/>
    </row>
    <row r="137" spans="2:7">
      <c r="E137" s="10" t="s">
        <v>86</v>
      </c>
      <c r="F137" s="10"/>
    </row>
    <row r="138" spans="2:7">
      <c r="E138" s="30" t="s">
        <v>87</v>
      </c>
      <c r="F138" s="30"/>
      <c r="G138" s="30"/>
    </row>
    <row r="139" spans="2:7">
      <c r="E139" s="11"/>
      <c r="F139" s="11"/>
      <c r="G139" s="10" t="s">
        <v>91</v>
      </c>
    </row>
  </sheetData>
  <mergeCells count="60">
    <mergeCell ref="F124:G124"/>
    <mergeCell ref="C125:D125"/>
    <mergeCell ref="F125:G125"/>
    <mergeCell ref="B120:B121"/>
    <mergeCell ref="C120:C121"/>
    <mergeCell ref="D120:D121"/>
    <mergeCell ref="E120:E121"/>
    <mergeCell ref="F120:F121"/>
    <mergeCell ref="G120:G121"/>
    <mergeCell ref="B115:G115"/>
    <mergeCell ref="B116:G116"/>
    <mergeCell ref="B117:B118"/>
    <mergeCell ref="C117:C118"/>
    <mergeCell ref="D117:D118"/>
    <mergeCell ref="E117:E118"/>
    <mergeCell ref="F117:F118"/>
    <mergeCell ref="G117:G118"/>
    <mergeCell ref="B101:G101"/>
    <mergeCell ref="B105:B106"/>
    <mergeCell ref="C105:C106"/>
    <mergeCell ref="D105:D106"/>
    <mergeCell ref="E105:E106"/>
    <mergeCell ref="F105:F106"/>
    <mergeCell ref="G105:G106"/>
    <mergeCell ref="B80:G80"/>
    <mergeCell ref="B95:B96"/>
    <mergeCell ref="C95:C96"/>
    <mergeCell ref="D95:D96"/>
    <mergeCell ref="E95:E96"/>
    <mergeCell ref="F95:F96"/>
    <mergeCell ref="G95:G96"/>
    <mergeCell ref="B71:G71"/>
    <mergeCell ref="B77:B79"/>
    <mergeCell ref="C77:C79"/>
    <mergeCell ref="D77:D79"/>
    <mergeCell ref="E77:E79"/>
    <mergeCell ref="F77:F79"/>
    <mergeCell ref="G77:G79"/>
    <mergeCell ref="B19:G19"/>
    <mergeCell ref="C20:E20"/>
    <mergeCell ref="B21:F21"/>
    <mergeCell ref="B25:G25"/>
    <mergeCell ref="B53:B55"/>
    <mergeCell ref="C53:C55"/>
    <mergeCell ref="D53:D55"/>
    <mergeCell ref="E53:E55"/>
    <mergeCell ref="F53:F55"/>
    <mergeCell ref="G53:G55"/>
    <mergeCell ref="E1:H1"/>
    <mergeCell ref="E2:H2"/>
    <mergeCell ref="E3:H3"/>
    <mergeCell ref="E4:H4"/>
    <mergeCell ref="E5:H5"/>
    <mergeCell ref="C15:F15"/>
    <mergeCell ref="C16:F16"/>
    <mergeCell ref="E6:H6"/>
    <mergeCell ref="C10:F10"/>
    <mergeCell ref="C11:F11"/>
    <mergeCell ref="C13:F13"/>
    <mergeCell ref="C14:F14"/>
  </mergeCells>
  <printOptions horizontalCentered="1"/>
  <pageMargins left="0.59055118110236227" right="0" top="0.59055118110236227" bottom="0.15748031496062992" header="0" footer="0"/>
  <pageSetup paperSize="9" orientation="landscape" r:id="rId1"/>
  <headerFooter differentFirst="1">
    <oddHeader>&amp;C
&amp;P</oddHeader>
  </headerFooter>
  <rowBreaks count="5" manualBreakCount="5">
    <brk id="30" min="1" max="7" man="1"/>
    <brk id="52" min="1" max="7" man="1"/>
    <brk id="79" min="1" max="7" man="1"/>
    <brk id="100" min="1" max="7" man="1"/>
    <brk id="114" min="1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139"/>
  <sheetViews>
    <sheetView view="pageBreakPreview" topLeftCell="B43" zoomScaleSheetLayoutView="100" workbookViewId="0">
      <selection activeCell="E129" sqref="E129"/>
    </sheetView>
  </sheetViews>
  <sheetFormatPr defaultRowHeight="15"/>
  <cols>
    <col min="1" max="1" width="1.5703125" hidden="1" customWidth="1"/>
    <col min="2" max="2" width="48.7109375" customWidth="1"/>
    <col min="3" max="3" width="6.140625" customWidth="1"/>
    <col min="4" max="4" width="9.28515625" customWidth="1"/>
    <col min="5" max="5" width="9.5703125" customWidth="1"/>
    <col min="6" max="6" width="8.85546875" customWidth="1"/>
    <col min="7" max="7" width="10.85546875" customWidth="1"/>
    <col min="8" max="8" width="11" customWidth="1"/>
    <col min="9" max="9" width="15.28515625" customWidth="1"/>
    <col min="10" max="10" width="9.5703125" bestFit="1" customWidth="1"/>
  </cols>
  <sheetData>
    <row r="1" spans="2:8" ht="18.75">
      <c r="C1" s="82"/>
      <c r="E1" s="131" t="s">
        <v>102</v>
      </c>
      <c r="F1" s="131"/>
      <c r="G1" s="131"/>
      <c r="H1" s="131"/>
    </row>
    <row r="2" spans="2:8" ht="18.75">
      <c r="E2" s="132" t="s">
        <v>103</v>
      </c>
      <c r="F2" s="132"/>
      <c r="G2" s="132"/>
      <c r="H2" s="132"/>
    </row>
    <row r="3" spans="2:8" ht="18.75">
      <c r="C3" s="83"/>
      <c r="E3" s="133" t="s">
        <v>104</v>
      </c>
      <c r="F3" s="133"/>
      <c r="G3" s="133"/>
      <c r="H3" s="133"/>
    </row>
    <row r="4" spans="2:8" ht="18.75">
      <c r="B4" s="1"/>
      <c r="E4" s="134" t="s">
        <v>105</v>
      </c>
      <c r="F4" s="134"/>
      <c r="G4" s="134"/>
      <c r="H4" s="134"/>
    </row>
    <row r="5" spans="2:8" ht="18.75">
      <c r="B5" s="1"/>
      <c r="E5" s="135" t="s">
        <v>105</v>
      </c>
      <c r="F5" s="135"/>
      <c r="G5" s="135"/>
      <c r="H5" s="135"/>
    </row>
    <row r="6" spans="2:8" ht="15.75">
      <c r="B6" s="2" t="s">
        <v>0</v>
      </c>
      <c r="C6" s="84"/>
      <c r="E6" s="136" t="s">
        <v>106</v>
      </c>
      <c r="F6" s="136"/>
      <c r="G6" s="136"/>
      <c r="H6" s="136"/>
    </row>
    <row r="7" spans="2:8" ht="9.75" customHeight="1">
      <c r="B7" s="2"/>
      <c r="G7" s="29"/>
    </row>
    <row r="8" spans="2:8" ht="6.75" hidden="1" customHeight="1">
      <c r="B8" s="2" t="s">
        <v>0</v>
      </c>
      <c r="C8" s="84"/>
      <c r="G8" s="86"/>
      <c r="H8" s="87"/>
    </row>
    <row r="9" spans="2:8" ht="15.75">
      <c r="B9" s="2"/>
      <c r="G9" s="74"/>
      <c r="H9" s="71" t="s">
        <v>107</v>
      </c>
    </row>
    <row r="10" spans="2:8" ht="15.75">
      <c r="B10" s="88" t="s">
        <v>108</v>
      </c>
      <c r="C10" s="137" t="s">
        <v>109</v>
      </c>
      <c r="D10" s="137"/>
      <c r="E10" s="137"/>
      <c r="F10" s="138"/>
      <c r="G10" s="74" t="s">
        <v>110</v>
      </c>
      <c r="H10" s="71"/>
    </row>
    <row r="11" spans="2:8" ht="15" customHeight="1">
      <c r="B11" s="89" t="s">
        <v>111</v>
      </c>
      <c r="C11" s="130" t="s">
        <v>112</v>
      </c>
      <c r="D11" s="130"/>
      <c r="E11" s="130"/>
      <c r="F11" s="138"/>
      <c r="G11" s="90" t="s">
        <v>113</v>
      </c>
      <c r="H11" s="91">
        <v>36979569</v>
      </c>
    </row>
    <row r="12" spans="2:8" ht="15.75" hidden="1">
      <c r="B12" s="89" t="s">
        <v>114</v>
      </c>
      <c r="C12" s="89"/>
      <c r="D12" s="89"/>
      <c r="E12" s="89"/>
      <c r="F12" s="92"/>
      <c r="G12" s="90" t="s">
        <v>115</v>
      </c>
      <c r="H12" s="71"/>
    </row>
    <row r="13" spans="2:8" ht="15.75">
      <c r="B13" s="89" t="s">
        <v>116</v>
      </c>
      <c r="C13" s="130" t="s">
        <v>117</v>
      </c>
      <c r="D13" s="130"/>
      <c r="E13" s="130"/>
      <c r="F13" s="138"/>
      <c r="G13" s="90" t="s">
        <v>118</v>
      </c>
      <c r="H13" s="71"/>
    </row>
    <row r="14" spans="2:8" ht="15.75">
      <c r="B14" s="89" t="s">
        <v>119</v>
      </c>
      <c r="C14" s="130" t="s">
        <v>120</v>
      </c>
      <c r="D14" s="130"/>
      <c r="E14" s="130"/>
      <c r="F14" s="130"/>
      <c r="G14" s="90" t="s">
        <v>121</v>
      </c>
      <c r="H14" s="71" t="s">
        <v>122</v>
      </c>
    </row>
    <row r="15" spans="2:8" ht="15.75">
      <c r="B15" s="89" t="s">
        <v>123</v>
      </c>
      <c r="C15" s="139" t="s">
        <v>124</v>
      </c>
      <c r="D15" s="139"/>
      <c r="E15" s="139"/>
      <c r="F15" s="139"/>
      <c r="G15" s="29"/>
      <c r="H15" s="93"/>
    </row>
    <row r="16" spans="2:8" ht="15.75">
      <c r="B16" s="89" t="s">
        <v>125</v>
      </c>
      <c r="C16" s="130" t="s">
        <v>126</v>
      </c>
      <c r="D16" s="130"/>
      <c r="E16" s="130"/>
      <c r="F16" s="130"/>
      <c r="G16" s="29"/>
    </row>
    <row r="17" spans="2:10" ht="15.75">
      <c r="B17" s="32"/>
      <c r="C17" s="32"/>
      <c r="D17" s="32"/>
      <c r="E17" s="32"/>
      <c r="F17" s="32"/>
      <c r="G17" s="29"/>
    </row>
    <row r="18" spans="2:10" ht="9" customHeight="1">
      <c r="B18" s="32"/>
      <c r="C18" s="32"/>
      <c r="D18" s="32"/>
      <c r="E18" s="32"/>
      <c r="F18" s="32"/>
    </row>
    <row r="19" spans="2:10" ht="15.75" customHeight="1">
      <c r="B19" s="126" t="s">
        <v>82</v>
      </c>
      <c r="C19" s="126"/>
      <c r="D19" s="126"/>
      <c r="E19" s="126"/>
      <c r="F19" s="126"/>
      <c r="G19" s="126"/>
    </row>
    <row r="20" spans="2:10" ht="16.5" customHeight="1">
      <c r="B20" s="78"/>
      <c r="C20" s="140" t="s">
        <v>101</v>
      </c>
      <c r="D20" s="140"/>
      <c r="E20" s="140"/>
      <c r="F20" s="78"/>
      <c r="G20" s="78"/>
    </row>
    <row r="21" spans="2:10" ht="15.75">
      <c r="B21" s="126" t="s">
        <v>90</v>
      </c>
      <c r="C21" s="126"/>
      <c r="D21" s="126"/>
      <c r="E21" s="126"/>
      <c r="F21" s="126"/>
    </row>
    <row r="22" spans="2:10" ht="12.75" customHeight="1">
      <c r="B22" s="1" t="s">
        <v>1</v>
      </c>
    </row>
    <row r="23" spans="2:10" ht="35.25" customHeight="1">
      <c r="B23" s="70"/>
      <c r="C23" s="70" t="s">
        <v>80</v>
      </c>
      <c r="D23" s="71" t="s">
        <v>77</v>
      </c>
      <c r="E23" s="71" t="s">
        <v>78</v>
      </c>
      <c r="F23" s="31" t="s">
        <v>79</v>
      </c>
      <c r="G23" s="31" t="s">
        <v>81</v>
      </c>
    </row>
    <row r="24" spans="2:10" ht="15.75">
      <c r="B24" s="5">
        <v>1</v>
      </c>
      <c r="C24" s="5">
        <v>2</v>
      </c>
      <c r="D24" s="5">
        <v>3</v>
      </c>
      <c r="E24" s="5">
        <v>4</v>
      </c>
      <c r="F24" s="5">
        <v>5</v>
      </c>
      <c r="G24" s="5">
        <v>6</v>
      </c>
    </row>
    <row r="25" spans="2:10" ht="19.5" customHeight="1">
      <c r="B25" s="107" t="s">
        <v>2</v>
      </c>
      <c r="C25" s="108"/>
      <c r="D25" s="108"/>
      <c r="E25" s="108"/>
      <c r="F25" s="108"/>
      <c r="G25" s="108"/>
    </row>
    <row r="26" spans="2:10" ht="15.75">
      <c r="B26" s="76" t="s">
        <v>3</v>
      </c>
      <c r="C26" s="70"/>
      <c r="D26" s="70"/>
      <c r="E26" s="70"/>
      <c r="F26" s="70"/>
      <c r="G26" s="70"/>
    </row>
    <row r="27" spans="2:10" ht="34.5" customHeight="1">
      <c r="B27" s="70" t="s">
        <v>4</v>
      </c>
      <c r="C27" s="71">
        <v>10</v>
      </c>
      <c r="D27" s="56">
        <f>D29+D31</f>
        <v>22675</v>
      </c>
      <c r="E27" s="56">
        <f>E29+E31</f>
        <v>21951</v>
      </c>
      <c r="F27" s="56">
        <f>E27-D27</f>
        <v>-724</v>
      </c>
      <c r="G27" s="16">
        <f>E27/D27%</f>
        <v>96.807056229327458</v>
      </c>
    </row>
    <row r="28" spans="2:10" ht="15.75">
      <c r="B28" s="70" t="s">
        <v>5</v>
      </c>
      <c r="C28" s="71">
        <v>11</v>
      </c>
      <c r="D28" s="81">
        <v>765</v>
      </c>
      <c r="E28" s="34">
        <v>253</v>
      </c>
      <c r="F28" s="56">
        <f>E28-D28</f>
        <v>-512</v>
      </c>
      <c r="G28" s="16">
        <f>E28/D28%</f>
        <v>33.071895424836597</v>
      </c>
    </row>
    <row r="29" spans="2:10" ht="15.75">
      <c r="B29" s="70" t="s">
        <v>6</v>
      </c>
      <c r="C29" s="71">
        <v>20</v>
      </c>
      <c r="D29" s="56">
        <v>2311</v>
      </c>
      <c r="E29" s="28">
        <v>976</v>
      </c>
      <c r="F29" s="56">
        <f>E29-D29</f>
        <v>-1335</v>
      </c>
      <c r="G29" s="16">
        <f>E29/D29%</f>
        <v>42.23279965382951</v>
      </c>
    </row>
    <row r="30" spans="2:10" ht="15.75">
      <c r="B30" s="70" t="s">
        <v>7</v>
      </c>
      <c r="C30" s="71">
        <v>30</v>
      </c>
      <c r="D30" s="70"/>
      <c r="E30" s="70"/>
      <c r="F30" s="81"/>
      <c r="G30" s="81"/>
    </row>
    <row r="31" spans="2:10" ht="31.5">
      <c r="B31" s="76" t="s">
        <v>8</v>
      </c>
      <c r="C31" s="79">
        <v>40</v>
      </c>
      <c r="D31" s="81">
        <v>20364</v>
      </c>
      <c r="E31" s="25">
        <v>20975</v>
      </c>
      <c r="F31" s="56">
        <f>E31-D31</f>
        <v>611</v>
      </c>
      <c r="G31" s="16">
        <f>E31/D31%</f>
        <v>103.00039285012768</v>
      </c>
    </row>
    <row r="32" spans="2:10" ht="15.75">
      <c r="B32" s="70" t="s">
        <v>9</v>
      </c>
      <c r="C32" s="71">
        <v>50</v>
      </c>
      <c r="D32" s="70">
        <v>5294</v>
      </c>
      <c r="E32" s="80">
        <v>4952</v>
      </c>
      <c r="F32" s="56">
        <f>E32-D32</f>
        <v>-342</v>
      </c>
      <c r="G32" s="16">
        <f>E32/D32%</f>
        <v>93.539856441254258</v>
      </c>
      <c r="J32" s="17"/>
    </row>
    <row r="33" spans="2:8" ht="15.75">
      <c r="B33" s="70" t="s">
        <v>10</v>
      </c>
      <c r="C33" s="71"/>
      <c r="D33" s="70"/>
      <c r="E33" s="80"/>
      <c r="F33" s="81"/>
      <c r="G33" s="81"/>
    </row>
    <row r="34" spans="2:8" ht="21" customHeight="1">
      <c r="B34" s="70" t="s">
        <v>11</v>
      </c>
      <c r="C34" s="71">
        <v>51</v>
      </c>
      <c r="D34" s="81">
        <v>5</v>
      </c>
      <c r="E34" s="25">
        <v>5</v>
      </c>
      <c r="F34" s="56">
        <f>E34-D34</f>
        <v>0</v>
      </c>
      <c r="G34" s="16">
        <f>E34/D34%</f>
        <v>100</v>
      </c>
    </row>
    <row r="35" spans="2:8" ht="15.75">
      <c r="B35" s="70" t="s">
        <v>12</v>
      </c>
      <c r="C35" s="71">
        <v>52</v>
      </c>
      <c r="D35" s="81"/>
      <c r="E35" s="25"/>
      <c r="F35" s="81"/>
      <c r="G35" s="81"/>
    </row>
    <row r="36" spans="2:8" ht="31.5">
      <c r="B36" s="70" t="s">
        <v>13</v>
      </c>
      <c r="C36" s="71">
        <v>53</v>
      </c>
      <c r="D36" s="81"/>
      <c r="E36" s="25"/>
      <c r="F36" s="81"/>
      <c r="G36" s="81"/>
    </row>
    <row r="37" spans="2:8" ht="15.75">
      <c r="B37" s="70" t="s">
        <v>14</v>
      </c>
      <c r="C37" s="71">
        <v>60</v>
      </c>
      <c r="D37" s="81"/>
      <c r="E37" s="25"/>
      <c r="F37" s="81"/>
      <c r="G37" s="81"/>
    </row>
    <row r="38" spans="2:8" ht="15.75">
      <c r="B38" s="70" t="s">
        <v>15</v>
      </c>
      <c r="C38" s="71">
        <v>70</v>
      </c>
      <c r="D38" s="70">
        <v>4</v>
      </c>
      <c r="E38" s="80">
        <v>4</v>
      </c>
      <c r="F38" s="56">
        <f>E38-D38</f>
        <v>0</v>
      </c>
      <c r="G38" s="16"/>
    </row>
    <row r="39" spans="2:8" ht="15.75">
      <c r="B39" s="70" t="s">
        <v>16</v>
      </c>
      <c r="C39" s="71">
        <v>80</v>
      </c>
      <c r="D39" s="70">
        <v>66</v>
      </c>
      <c r="E39" s="80">
        <v>314</v>
      </c>
      <c r="F39" s="56">
        <f>E39-D39</f>
        <v>248</v>
      </c>
      <c r="G39" s="16">
        <f>E39/D39%</f>
        <v>475.75757575757575</v>
      </c>
    </row>
    <row r="40" spans="2:8" ht="15.75">
      <c r="B40" s="70" t="s">
        <v>17</v>
      </c>
      <c r="C40" s="71"/>
      <c r="D40" s="70"/>
      <c r="E40" s="80"/>
      <c r="F40" s="81"/>
      <c r="G40" s="81"/>
    </row>
    <row r="41" spans="2:8" ht="15.75">
      <c r="B41" s="70" t="s">
        <v>18</v>
      </c>
      <c r="C41" s="71">
        <v>81</v>
      </c>
      <c r="D41" s="70"/>
      <c r="E41" s="80"/>
      <c r="F41" s="81"/>
      <c r="G41" s="81"/>
    </row>
    <row r="42" spans="2:8" ht="15.75">
      <c r="B42" s="70" t="s">
        <v>19</v>
      </c>
      <c r="C42" s="71">
        <v>82</v>
      </c>
      <c r="D42" s="70">
        <v>5</v>
      </c>
      <c r="E42" s="80">
        <v>4</v>
      </c>
      <c r="F42" s="56">
        <f>E42-D42</f>
        <v>-1</v>
      </c>
      <c r="G42" s="16">
        <f>E42/D42%</f>
        <v>80</v>
      </c>
    </row>
    <row r="43" spans="2:8" ht="23.25" customHeight="1">
      <c r="B43" s="76" t="s">
        <v>20</v>
      </c>
      <c r="C43" s="79">
        <v>90</v>
      </c>
      <c r="D43" s="13">
        <f>D31+D32+D37+D38+D39</f>
        <v>25728</v>
      </c>
      <c r="E43" s="26">
        <f>E31+E32+E37+E38+E39</f>
        <v>26245</v>
      </c>
      <c r="F43" s="21">
        <f>E43-D43</f>
        <v>517</v>
      </c>
      <c r="G43" s="23">
        <f>E43/D43%</f>
        <v>102.00948383084578</v>
      </c>
    </row>
    <row r="44" spans="2:8" ht="15.75">
      <c r="B44" s="76" t="s">
        <v>21</v>
      </c>
      <c r="C44" s="71"/>
      <c r="D44" s="70"/>
      <c r="E44" s="80"/>
      <c r="F44" s="81"/>
      <c r="G44" s="81"/>
      <c r="H44" s="29"/>
    </row>
    <row r="45" spans="2:8" ht="31.5">
      <c r="B45" s="70" t="s">
        <v>22</v>
      </c>
      <c r="C45" s="71">
        <v>100</v>
      </c>
      <c r="D45" s="25">
        <v>20358</v>
      </c>
      <c r="E45" s="25">
        <v>20647</v>
      </c>
      <c r="F45" s="56">
        <f>E45-D45</f>
        <v>289</v>
      </c>
      <c r="G45" s="16">
        <f>E45/D45%</f>
        <v>101.41958935062382</v>
      </c>
      <c r="H45" s="29"/>
    </row>
    <row r="46" spans="2:8" ht="15.75">
      <c r="B46" s="70" t="s">
        <v>23</v>
      </c>
      <c r="C46" s="71">
        <v>110</v>
      </c>
      <c r="D46" s="70">
        <v>3242</v>
      </c>
      <c r="E46" s="80">
        <v>3330</v>
      </c>
      <c r="F46" s="56">
        <f>E46-D46</f>
        <v>88</v>
      </c>
      <c r="G46" s="16">
        <f>E46/D46%</f>
        <v>102.71437384330659</v>
      </c>
    </row>
    <row r="47" spans="2:8" ht="15" customHeight="1">
      <c r="B47" s="7" t="s">
        <v>24</v>
      </c>
      <c r="C47" s="12">
        <v>120</v>
      </c>
      <c r="D47" s="7"/>
      <c r="E47" s="27"/>
      <c r="F47" s="15"/>
      <c r="G47" s="15"/>
    </row>
    <row r="48" spans="2:8" ht="15.75">
      <c r="B48" s="70" t="s">
        <v>25</v>
      </c>
      <c r="C48" s="71">
        <v>130</v>
      </c>
      <c r="D48" s="70">
        <v>1644</v>
      </c>
      <c r="E48" s="80">
        <v>1188</v>
      </c>
      <c r="F48" s="56">
        <f>E48-D48</f>
        <v>-456</v>
      </c>
      <c r="G48" s="16">
        <f>E48/D48%</f>
        <v>72.262773722627728</v>
      </c>
    </row>
    <row r="49" spans="2:11" ht="15.75">
      <c r="B49" s="70" t="s">
        <v>26</v>
      </c>
      <c r="C49" s="71">
        <v>140</v>
      </c>
      <c r="D49" s="70"/>
      <c r="E49" s="80"/>
      <c r="F49" s="56"/>
      <c r="G49" s="81"/>
    </row>
    <row r="50" spans="2:11" ht="15.75">
      <c r="B50" s="70" t="s">
        <v>27</v>
      </c>
      <c r="C50" s="71">
        <v>150</v>
      </c>
      <c r="D50" s="70"/>
      <c r="E50" s="80"/>
      <c r="F50" s="56"/>
      <c r="G50" s="81"/>
    </row>
    <row r="51" spans="2:11" ht="15.75">
      <c r="B51" s="70" t="s">
        <v>28</v>
      </c>
      <c r="C51" s="71">
        <v>160</v>
      </c>
      <c r="D51" s="70">
        <f>77+4+1</f>
        <v>82</v>
      </c>
      <c r="E51" s="80">
        <v>181</v>
      </c>
      <c r="F51" s="56">
        <f t="shared" ref="F51" si="0">E51-D51</f>
        <v>99</v>
      </c>
      <c r="G51" s="16">
        <f>E51/D51%</f>
        <v>220.73170731707319</v>
      </c>
      <c r="H51" s="36"/>
      <c r="K51" s="85"/>
    </row>
    <row r="52" spans="2:11" ht="21.75" customHeight="1">
      <c r="B52" s="76" t="s">
        <v>29</v>
      </c>
      <c r="C52" s="79">
        <v>170</v>
      </c>
      <c r="D52" s="13">
        <f>SUM(D44:D51)</f>
        <v>25326</v>
      </c>
      <c r="E52" s="26">
        <f>SUM(E44:E51)</f>
        <v>25346</v>
      </c>
      <c r="F52" s="21">
        <f>E52-D52</f>
        <v>20</v>
      </c>
      <c r="G52" s="23">
        <f>E52/D52%</f>
        <v>100.07897022822397</v>
      </c>
    </row>
    <row r="53" spans="2:11" ht="15" customHeight="1">
      <c r="B53" s="128" t="s">
        <v>30</v>
      </c>
      <c r="C53" s="104"/>
      <c r="D53" s="103"/>
      <c r="E53" s="109"/>
      <c r="F53" s="129"/>
      <c r="G53" s="129"/>
    </row>
    <row r="54" spans="2:11" ht="6" customHeight="1">
      <c r="B54" s="128"/>
      <c r="C54" s="104"/>
      <c r="D54" s="103"/>
      <c r="E54" s="109"/>
      <c r="F54" s="129"/>
      <c r="G54" s="129"/>
    </row>
    <row r="55" spans="2:11" ht="33.75" hidden="1" customHeight="1">
      <c r="B55" s="128"/>
      <c r="C55" s="104"/>
      <c r="D55" s="103"/>
      <c r="E55" s="109"/>
      <c r="F55" s="129"/>
      <c r="G55" s="129"/>
    </row>
    <row r="56" spans="2:11" ht="15.75">
      <c r="B56" s="70" t="s">
        <v>31</v>
      </c>
      <c r="C56" s="71">
        <v>180</v>
      </c>
      <c r="D56" s="81">
        <f>D31-D45</f>
        <v>6</v>
      </c>
      <c r="E56" s="25">
        <f>E31-E45</f>
        <v>328</v>
      </c>
      <c r="F56" s="56">
        <f>E56-D56</f>
        <v>322</v>
      </c>
      <c r="G56" s="16">
        <f>E56/D56%</f>
        <v>5466.666666666667</v>
      </c>
    </row>
    <row r="57" spans="2:11" ht="15.75">
      <c r="B57" s="70" t="s">
        <v>32</v>
      </c>
      <c r="C57" s="71">
        <v>181</v>
      </c>
      <c r="D57" s="81">
        <v>6</v>
      </c>
      <c r="E57" s="81">
        <v>328</v>
      </c>
      <c r="F57" s="56">
        <f>E57-D57</f>
        <v>322</v>
      </c>
      <c r="G57" s="16">
        <f>E57/D57%</f>
        <v>5466.666666666667</v>
      </c>
    </row>
    <row r="58" spans="2:11" ht="15.75">
      <c r="B58" s="70" t="s">
        <v>33</v>
      </c>
      <c r="C58" s="71">
        <v>182</v>
      </c>
      <c r="D58" s="70"/>
      <c r="E58" s="80"/>
      <c r="F58" s="56"/>
      <c r="G58" s="16"/>
    </row>
    <row r="59" spans="2:11" ht="22.5" customHeight="1">
      <c r="B59" s="70" t="s">
        <v>34</v>
      </c>
      <c r="C59" s="71">
        <v>190</v>
      </c>
      <c r="D59" s="81">
        <f>D56-D46+D32-D48</f>
        <v>414</v>
      </c>
      <c r="E59" s="25">
        <f>E56-E46+E32-E48</f>
        <v>762</v>
      </c>
      <c r="F59" s="56">
        <f>E59-D59</f>
        <v>348</v>
      </c>
      <c r="G59" s="16">
        <f>E59/D59%</f>
        <v>184.05797101449278</v>
      </c>
    </row>
    <row r="60" spans="2:11" ht="15.75">
      <c r="B60" s="70" t="s">
        <v>35</v>
      </c>
      <c r="C60" s="71">
        <v>191</v>
      </c>
      <c r="D60" s="70">
        <v>414</v>
      </c>
      <c r="E60" s="25">
        <v>762</v>
      </c>
      <c r="F60" s="56">
        <f>E60-D60</f>
        <v>348</v>
      </c>
      <c r="G60" s="16">
        <f>E60/D60%</f>
        <v>184.05797101449278</v>
      </c>
    </row>
    <row r="61" spans="2:11" ht="15.75">
      <c r="B61" s="70" t="s">
        <v>36</v>
      </c>
      <c r="C61" s="71">
        <v>192</v>
      </c>
      <c r="D61" s="80"/>
      <c r="E61" s="80"/>
      <c r="F61" s="81"/>
      <c r="G61" s="81"/>
    </row>
    <row r="62" spans="2:11" ht="31.5">
      <c r="B62" s="70" t="s">
        <v>37</v>
      </c>
      <c r="C62" s="71">
        <v>200</v>
      </c>
      <c r="D62" s="56">
        <f>D59+D38-D49+D39-D51</f>
        <v>402</v>
      </c>
      <c r="E62" s="28">
        <f>E59+E38-E49+E39-E51</f>
        <v>899</v>
      </c>
      <c r="F62" s="56">
        <f t="shared" ref="F62:F69" si="1">E62-D62</f>
        <v>497</v>
      </c>
      <c r="G62" s="16">
        <f>E62/D62%</f>
        <v>223.63184079601993</v>
      </c>
    </row>
    <row r="63" spans="2:11" ht="15.75">
      <c r="B63" s="70" t="s">
        <v>32</v>
      </c>
      <c r="C63" s="71">
        <v>201</v>
      </c>
      <c r="D63" s="74">
        <v>402</v>
      </c>
      <c r="E63" s="80">
        <v>899</v>
      </c>
      <c r="F63" s="56">
        <f t="shared" si="1"/>
        <v>497</v>
      </c>
      <c r="G63" s="16">
        <f>E63/D63%</f>
        <v>223.63184079601993</v>
      </c>
    </row>
    <row r="64" spans="2:11" ht="15.75">
      <c r="B64" s="70" t="s">
        <v>33</v>
      </c>
      <c r="C64" s="71">
        <v>202</v>
      </c>
      <c r="D64" s="80"/>
      <c r="E64" s="80"/>
      <c r="F64" s="56">
        <f t="shared" si="1"/>
        <v>0</v>
      </c>
      <c r="G64" s="16"/>
    </row>
    <row r="65" spans="2:7" ht="15.75">
      <c r="B65" s="70" t="s">
        <v>38</v>
      </c>
      <c r="C65" s="71">
        <v>210</v>
      </c>
      <c r="D65" s="74"/>
      <c r="E65" s="74"/>
      <c r="F65" s="56">
        <f t="shared" si="1"/>
        <v>0</v>
      </c>
      <c r="G65" s="16"/>
    </row>
    <row r="66" spans="2:7" ht="15.75">
      <c r="B66" s="70" t="s">
        <v>39</v>
      </c>
      <c r="C66" s="71">
        <v>220</v>
      </c>
      <c r="D66" s="74">
        <f>D63-D65</f>
        <v>402</v>
      </c>
      <c r="E66" s="74">
        <f>E63-E65</f>
        <v>899</v>
      </c>
      <c r="F66" s="56">
        <f t="shared" si="1"/>
        <v>497</v>
      </c>
      <c r="G66" s="16">
        <f>E66/D66%</f>
        <v>223.63184079601993</v>
      </c>
    </row>
    <row r="67" spans="2:7" ht="15.75">
      <c r="B67" s="70" t="s">
        <v>35</v>
      </c>
      <c r="C67" s="71">
        <v>221</v>
      </c>
      <c r="D67" s="35">
        <v>402</v>
      </c>
      <c r="E67" s="74">
        <v>899</v>
      </c>
      <c r="F67" s="56">
        <f t="shared" si="1"/>
        <v>497</v>
      </c>
      <c r="G67" s="16">
        <f>E67/D67%</f>
        <v>223.63184079601993</v>
      </c>
    </row>
    <row r="68" spans="2:7" ht="15.75">
      <c r="B68" s="70" t="s">
        <v>36</v>
      </c>
      <c r="C68" s="71">
        <v>222</v>
      </c>
      <c r="D68" s="80"/>
      <c r="E68" s="76"/>
      <c r="F68" s="56">
        <f t="shared" si="1"/>
        <v>0</v>
      </c>
      <c r="G68" s="16"/>
    </row>
    <row r="69" spans="2:7" ht="15.75">
      <c r="B69" s="70" t="s">
        <v>40</v>
      </c>
      <c r="C69" s="71">
        <v>230</v>
      </c>
      <c r="D69" s="56">
        <f>76+4</f>
        <v>80</v>
      </c>
      <c r="E69" s="56">
        <v>188</v>
      </c>
      <c r="F69" s="56">
        <f t="shared" si="1"/>
        <v>108</v>
      </c>
      <c r="G69" s="16">
        <f>E69/D69%</f>
        <v>235</v>
      </c>
    </row>
    <row r="70" spans="2:7" ht="8.25" customHeight="1">
      <c r="B70" s="72"/>
      <c r="C70" s="73"/>
      <c r="D70" s="73"/>
      <c r="E70" s="18"/>
      <c r="F70" s="73"/>
      <c r="G70" s="73"/>
    </row>
    <row r="71" spans="2:7" ht="15.75">
      <c r="B71" s="121" t="s">
        <v>41</v>
      </c>
      <c r="C71" s="122"/>
      <c r="D71" s="122"/>
      <c r="E71" s="122"/>
      <c r="F71" s="122"/>
      <c r="G71" s="122"/>
    </row>
    <row r="72" spans="2:7" ht="15.75">
      <c r="B72" s="70" t="s">
        <v>42</v>
      </c>
      <c r="C72" s="71">
        <v>240</v>
      </c>
      <c r="D72" s="70">
        <v>6413</v>
      </c>
      <c r="E72" s="70">
        <v>7790</v>
      </c>
      <c r="F72" s="56">
        <f t="shared" ref="F72:F77" si="2">E72-D72</f>
        <v>1377</v>
      </c>
      <c r="G72" s="16">
        <f t="shared" ref="G72:G77" si="3">E72/D72%</f>
        <v>121.47200997972868</v>
      </c>
    </row>
    <row r="73" spans="2:7" ht="15.75">
      <c r="B73" s="70" t="s">
        <v>43</v>
      </c>
      <c r="C73" s="71">
        <v>250</v>
      </c>
      <c r="D73" s="70">
        <v>10512</v>
      </c>
      <c r="E73" s="33">
        <v>11082</v>
      </c>
      <c r="F73" s="56">
        <f t="shared" si="2"/>
        <v>570</v>
      </c>
      <c r="G73" s="16">
        <f t="shared" si="3"/>
        <v>105.42237442922374</v>
      </c>
    </row>
    <row r="74" spans="2:7" ht="15.75">
      <c r="B74" s="70" t="s">
        <v>44</v>
      </c>
      <c r="C74" s="71">
        <v>260</v>
      </c>
      <c r="D74" s="70">
        <v>2306</v>
      </c>
      <c r="E74" s="33">
        <v>2393</v>
      </c>
      <c r="F74" s="56">
        <f t="shared" si="2"/>
        <v>87</v>
      </c>
      <c r="G74" s="16">
        <f t="shared" si="3"/>
        <v>103.77276669557676</v>
      </c>
    </row>
    <row r="75" spans="2:7" ht="15.75">
      <c r="B75" s="70" t="s">
        <v>45</v>
      </c>
      <c r="C75" s="71">
        <v>270</v>
      </c>
      <c r="D75" s="70">
        <v>1295</v>
      </c>
      <c r="E75" s="33">
        <v>1398</v>
      </c>
      <c r="F75" s="56">
        <f t="shared" si="2"/>
        <v>103</v>
      </c>
      <c r="G75" s="16">
        <f t="shared" si="3"/>
        <v>107.95366795366796</v>
      </c>
    </row>
    <row r="76" spans="2:7" ht="15.75">
      <c r="B76" s="70" t="s">
        <v>46</v>
      </c>
      <c r="C76" s="71">
        <v>280</v>
      </c>
      <c r="D76" s="70">
        <v>2703</v>
      </c>
      <c r="E76" s="33">
        <v>2482</v>
      </c>
      <c r="F76" s="56">
        <f t="shared" si="2"/>
        <v>-221</v>
      </c>
      <c r="G76" s="16">
        <f t="shared" si="3"/>
        <v>91.823899371069174</v>
      </c>
    </row>
    <row r="77" spans="2:7" ht="15" customHeight="1">
      <c r="B77" s="103" t="s">
        <v>47</v>
      </c>
      <c r="C77" s="104">
        <v>290</v>
      </c>
      <c r="D77" s="123">
        <f>D72+D73+D74+D75+D76</f>
        <v>23229</v>
      </c>
      <c r="E77" s="124">
        <f>E72+E73+E74+E75+E76</f>
        <v>25145</v>
      </c>
      <c r="F77" s="123">
        <f t="shared" si="2"/>
        <v>1916</v>
      </c>
      <c r="G77" s="125">
        <f t="shared" si="3"/>
        <v>108.24831030177795</v>
      </c>
    </row>
    <row r="78" spans="2:7" ht="15" customHeight="1">
      <c r="B78" s="103"/>
      <c r="C78" s="104"/>
      <c r="D78" s="123"/>
      <c r="E78" s="124"/>
      <c r="F78" s="123"/>
      <c r="G78" s="125"/>
    </row>
    <row r="79" spans="2:7" ht="1.5" customHeight="1">
      <c r="B79" s="103"/>
      <c r="C79" s="104"/>
      <c r="D79" s="123"/>
      <c r="E79" s="124"/>
      <c r="F79" s="123"/>
      <c r="G79" s="125"/>
    </row>
    <row r="80" spans="2:7" ht="24" customHeight="1">
      <c r="B80" s="113" t="s">
        <v>48</v>
      </c>
      <c r="C80" s="114"/>
      <c r="D80" s="114"/>
      <c r="E80" s="114"/>
      <c r="F80" s="114"/>
      <c r="G80" s="115"/>
    </row>
    <row r="81" spans="2:11" ht="47.25">
      <c r="B81" s="76" t="s">
        <v>49</v>
      </c>
      <c r="C81" s="79">
        <v>300</v>
      </c>
      <c r="D81" s="53">
        <f>D83+D85</f>
        <v>4625</v>
      </c>
      <c r="E81" s="53">
        <f>E83+E85</f>
        <v>4337</v>
      </c>
      <c r="F81" s="74">
        <f>E81-D81</f>
        <v>-288</v>
      </c>
      <c r="G81" s="75">
        <f>E81/D81%</f>
        <v>93.77297297297298</v>
      </c>
    </row>
    <row r="82" spans="2:11" ht="17.25" customHeight="1">
      <c r="B82" s="70" t="s">
        <v>50</v>
      </c>
      <c r="C82" s="71">
        <v>301</v>
      </c>
      <c r="D82" s="70"/>
      <c r="E82" s="74"/>
      <c r="F82" s="74"/>
      <c r="G82" s="70"/>
    </row>
    <row r="83" spans="2:11" ht="31.5">
      <c r="B83" s="70" t="s">
        <v>51</v>
      </c>
      <c r="C83" s="71">
        <v>302</v>
      </c>
      <c r="D83" s="81">
        <v>1150</v>
      </c>
      <c r="E83" s="56">
        <v>917</v>
      </c>
      <c r="F83" s="56">
        <f>E83-D83</f>
        <v>-233</v>
      </c>
      <c r="G83" s="16">
        <f>E83/D83%</f>
        <v>79.739130434782609</v>
      </c>
    </row>
    <row r="84" spans="2:11" ht="32.25" customHeight="1">
      <c r="B84" s="70" t="s">
        <v>52</v>
      </c>
      <c r="C84" s="71">
        <v>303</v>
      </c>
      <c r="D84" s="70"/>
      <c r="E84" s="74"/>
      <c r="F84" s="74"/>
      <c r="G84" s="70"/>
    </row>
    <row r="85" spans="2:11" ht="17.25" customHeight="1">
      <c r="B85" s="70" t="s">
        <v>74</v>
      </c>
      <c r="C85" s="71">
        <v>304</v>
      </c>
      <c r="D85" s="74">
        <f>D86+D87+D88+D89+D90+D91+D93</f>
        <v>3475</v>
      </c>
      <c r="E85" s="74">
        <f>E86+E87+E88+E89+E90+E91+E93</f>
        <v>3420</v>
      </c>
      <c r="F85" s="56">
        <f>E85-D85</f>
        <v>-55</v>
      </c>
      <c r="G85" s="16">
        <f>E85/D85%</f>
        <v>98.417266187050359</v>
      </c>
    </row>
    <row r="86" spans="2:11" ht="15.75" customHeight="1">
      <c r="B86" s="70" t="s">
        <v>93</v>
      </c>
      <c r="C86" s="71"/>
      <c r="D86" s="70">
        <v>1177</v>
      </c>
      <c r="E86" s="74">
        <v>872</v>
      </c>
      <c r="F86" s="56">
        <f>E86-D86</f>
        <v>-305</v>
      </c>
      <c r="G86" s="16">
        <f>E86/D86%</f>
        <v>74.086661002548851</v>
      </c>
    </row>
    <row r="87" spans="2:11" ht="17.25" customHeight="1">
      <c r="B87" s="70" t="s">
        <v>94</v>
      </c>
      <c r="C87" s="71"/>
      <c r="D87" s="56">
        <v>156</v>
      </c>
      <c r="E87" s="74">
        <v>168</v>
      </c>
      <c r="F87" s="56">
        <f>E87-D87</f>
        <v>12</v>
      </c>
      <c r="G87" s="16">
        <f>E87/D87%</f>
        <v>107.69230769230769</v>
      </c>
      <c r="J87" s="29"/>
      <c r="K87" s="29"/>
    </row>
    <row r="88" spans="2:11" ht="17.25" customHeight="1">
      <c r="B88" s="70" t="s">
        <v>95</v>
      </c>
      <c r="C88" s="71"/>
      <c r="D88" s="56">
        <v>1835</v>
      </c>
      <c r="E88" s="74">
        <v>1959</v>
      </c>
      <c r="F88" s="56">
        <f>E88-D88</f>
        <v>124</v>
      </c>
      <c r="G88" s="16">
        <f>E88/D88%</f>
        <v>106.7574931880109</v>
      </c>
    </row>
    <row r="89" spans="2:11" ht="17.25" customHeight="1">
      <c r="B89" s="70" t="s">
        <v>96</v>
      </c>
      <c r="C89" s="71"/>
      <c r="D89" s="56">
        <v>60</v>
      </c>
      <c r="E89" s="74">
        <v>45</v>
      </c>
      <c r="F89" s="56">
        <f>E89-D89</f>
        <v>-15</v>
      </c>
      <c r="G89" s="16">
        <f>E89/D89%</f>
        <v>75</v>
      </c>
    </row>
    <row r="90" spans="2:11" ht="30.75" customHeight="1">
      <c r="B90" s="70" t="s">
        <v>53</v>
      </c>
      <c r="C90" s="71" t="s">
        <v>54</v>
      </c>
      <c r="D90" s="56">
        <f>76+4</f>
        <v>80</v>
      </c>
      <c r="E90" s="56">
        <v>188</v>
      </c>
      <c r="F90" s="56">
        <f t="shared" ref="F90:F91" si="4">E90-D90</f>
        <v>108</v>
      </c>
      <c r="G90" s="16">
        <f t="shared" ref="G90:G91" si="5">E90/D90%</f>
        <v>235</v>
      </c>
    </row>
    <row r="91" spans="2:11" ht="16.5" customHeight="1">
      <c r="B91" s="70" t="s">
        <v>99</v>
      </c>
      <c r="C91" s="71" t="s">
        <v>55</v>
      </c>
      <c r="D91" s="56">
        <f>73+71+23</f>
        <v>167</v>
      </c>
      <c r="E91" s="74">
        <v>167</v>
      </c>
      <c r="F91" s="56">
        <f t="shared" si="4"/>
        <v>0</v>
      </c>
      <c r="G91" s="16">
        <f t="shared" si="5"/>
        <v>100</v>
      </c>
    </row>
    <row r="92" spans="2:11" ht="19.5" customHeight="1">
      <c r="B92" s="70" t="s">
        <v>56</v>
      </c>
      <c r="C92" s="71">
        <v>312</v>
      </c>
      <c r="D92" s="56"/>
      <c r="E92" s="74"/>
      <c r="F92" s="74"/>
      <c r="G92" s="70"/>
    </row>
    <row r="93" spans="2:11" ht="20.25" customHeight="1">
      <c r="B93" s="70" t="s">
        <v>57</v>
      </c>
      <c r="C93" s="71">
        <v>313</v>
      </c>
      <c r="D93" s="56"/>
      <c r="E93" s="35">
        <v>21</v>
      </c>
      <c r="F93" s="74"/>
      <c r="G93" s="70"/>
    </row>
    <row r="94" spans="2:11" ht="31.5">
      <c r="B94" s="76" t="s">
        <v>58</v>
      </c>
      <c r="C94" s="79">
        <v>320</v>
      </c>
      <c r="D94" s="76">
        <f>D95+D97</f>
        <v>2306</v>
      </c>
      <c r="E94" s="53">
        <f>E95+E97</f>
        <v>2364</v>
      </c>
      <c r="F94" s="53">
        <f>E94-D94</f>
        <v>58</v>
      </c>
      <c r="G94" s="77">
        <f>E94/D94%</f>
        <v>102.51517779705118</v>
      </c>
    </row>
    <row r="95" spans="2:11" ht="15" customHeight="1">
      <c r="B95" s="103" t="s">
        <v>59</v>
      </c>
      <c r="C95" s="104">
        <v>321</v>
      </c>
      <c r="D95" s="103">
        <v>2306</v>
      </c>
      <c r="E95" s="112">
        <v>2364</v>
      </c>
      <c r="F95" s="112">
        <f>E95-D95</f>
        <v>58</v>
      </c>
      <c r="G95" s="120">
        <f>E95/D95%</f>
        <v>102.51517779705118</v>
      </c>
      <c r="I95" s="29"/>
    </row>
    <row r="96" spans="2:11" ht="36" customHeight="1">
      <c r="B96" s="103"/>
      <c r="C96" s="104"/>
      <c r="D96" s="103"/>
      <c r="E96" s="112"/>
      <c r="F96" s="112"/>
      <c r="G96" s="120"/>
      <c r="I96" s="29">
        <f>522+565+603</f>
        <v>1690</v>
      </c>
    </row>
    <row r="97" spans="2:9" ht="14.25" customHeight="1">
      <c r="B97" s="70" t="s">
        <v>98</v>
      </c>
      <c r="C97" s="71">
        <v>322</v>
      </c>
      <c r="D97" s="70"/>
      <c r="E97" s="74"/>
      <c r="F97" s="74">
        <f>E97-D97</f>
        <v>0</v>
      </c>
      <c r="G97" s="75"/>
    </row>
    <row r="98" spans="2:9" ht="20.25" customHeight="1">
      <c r="B98" s="76" t="s">
        <v>60</v>
      </c>
      <c r="C98" s="79">
        <v>330</v>
      </c>
      <c r="D98" s="76">
        <f>D99+D100</f>
        <v>0</v>
      </c>
      <c r="E98" s="53">
        <f>E99+E100</f>
        <v>0</v>
      </c>
      <c r="F98" s="53">
        <f>E98-D98</f>
        <v>0</v>
      </c>
      <c r="G98" s="77"/>
    </row>
    <row r="99" spans="2:9" ht="30" customHeight="1">
      <c r="B99" s="70" t="s">
        <v>92</v>
      </c>
      <c r="C99" s="71">
        <v>331</v>
      </c>
      <c r="D99" s="70"/>
      <c r="E99" s="74"/>
      <c r="F99" s="74">
        <f>E99-D99</f>
        <v>0</v>
      </c>
      <c r="G99" s="75"/>
    </row>
    <row r="100" spans="2:9" ht="15.75" hidden="1">
      <c r="B100" s="70" t="s">
        <v>88</v>
      </c>
      <c r="C100" s="71">
        <v>332</v>
      </c>
      <c r="D100" s="70"/>
      <c r="E100" s="74"/>
      <c r="F100" s="74">
        <f>E100-D100</f>
        <v>0</v>
      </c>
      <c r="G100" s="24"/>
    </row>
    <row r="101" spans="2:9" ht="23.25" customHeight="1">
      <c r="B101" s="113" t="s">
        <v>61</v>
      </c>
      <c r="C101" s="114"/>
      <c r="D101" s="114"/>
      <c r="E101" s="114"/>
      <c r="F101" s="114"/>
      <c r="G101" s="115"/>
    </row>
    <row r="102" spans="2:9" ht="15.75">
      <c r="B102" s="70" t="s">
        <v>62</v>
      </c>
      <c r="C102" s="71">
        <v>340</v>
      </c>
      <c r="D102" s="70"/>
      <c r="E102" s="70"/>
      <c r="F102" s="76"/>
      <c r="G102" s="76"/>
      <c r="I102" s="19"/>
    </row>
    <row r="103" spans="2:9" ht="15.75">
      <c r="B103" s="70" t="s">
        <v>63</v>
      </c>
      <c r="C103" s="71">
        <v>341</v>
      </c>
      <c r="D103" s="70"/>
      <c r="E103" s="70"/>
      <c r="F103" s="70"/>
      <c r="G103" s="70"/>
    </row>
    <row r="104" spans="2:9" ht="36" customHeight="1">
      <c r="B104" s="70" t="s">
        <v>100</v>
      </c>
      <c r="C104" s="71">
        <v>350</v>
      </c>
      <c r="D104" s="70">
        <f>2988+188+189</f>
        <v>3365</v>
      </c>
      <c r="E104" s="70">
        <v>2988</v>
      </c>
      <c r="F104" s="70">
        <f>E104-D104</f>
        <v>-377</v>
      </c>
      <c r="G104" s="77">
        <f>E104/D104%</f>
        <v>88.796433878157501</v>
      </c>
    </row>
    <row r="105" spans="2:9" ht="12.75" customHeight="1">
      <c r="B105" s="103" t="s">
        <v>63</v>
      </c>
      <c r="C105" s="104">
        <v>351</v>
      </c>
      <c r="D105" s="103"/>
      <c r="E105" s="103"/>
      <c r="F105" s="103"/>
      <c r="G105" s="103"/>
    </row>
    <row r="106" spans="2:9" ht="12.75" customHeight="1">
      <c r="B106" s="103"/>
      <c r="C106" s="104"/>
      <c r="D106" s="103"/>
      <c r="E106" s="103"/>
      <c r="F106" s="103"/>
      <c r="G106" s="103"/>
    </row>
    <row r="107" spans="2:9" ht="15.75" customHeight="1">
      <c r="B107" s="70" t="s">
        <v>64</v>
      </c>
      <c r="C107" s="71">
        <v>360</v>
      </c>
      <c r="D107" s="70"/>
      <c r="E107" s="70"/>
      <c r="F107" s="70"/>
      <c r="G107" s="70"/>
    </row>
    <row r="108" spans="2:9" ht="15.75">
      <c r="B108" s="70" t="s">
        <v>63</v>
      </c>
      <c r="C108" s="71">
        <v>361</v>
      </c>
      <c r="D108" s="70"/>
      <c r="E108" s="70"/>
      <c r="F108" s="70"/>
      <c r="G108" s="70"/>
    </row>
    <row r="109" spans="2:9" ht="31.5">
      <c r="B109" s="70" t="s">
        <v>65</v>
      </c>
      <c r="C109" s="71">
        <v>370</v>
      </c>
      <c r="D109" s="70"/>
      <c r="E109" s="70"/>
      <c r="F109" s="70"/>
      <c r="G109" s="70"/>
    </row>
    <row r="110" spans="2:9" ht="15.75">
      <c r="B110" s="70" t="s">
        <v>63</v>
      </c>
      <c r="C110" s="71">
        <v>371</v>
      </c>
      <c r="D110" s="70"/>
      <c r="E110" s="70"/>
      <c r="F110" s="70"/>
      <c r="G110" s="70"/>
    </row>
    <row r="111" spans="2:9" ht="47.25">
      <c r="B111" s="70" t="s">
        <v>66</v>
      </c>
      <c r="C111" s="71">
        <v>380</v>
      </c>
      <c r="D111" s="70"/>
      <c r="E111" s="70"/>
      <c r="F111" s="70">
        <f>E111-D111</f>
        <v>0</v>
      </c>
      <c r="G111" s="24"/>
    </row>
    <row r="112" spans="2:9" ht="15.75">
      <c r="B112" s="70" t="s">
        <v>63</v>
      </c>
      <c r="C112" s="71">
        <v>381</v>
      </c>
      <c r="D112" s="70"/>
      <c r="E112" s="70"/>
      <c r="F112" s="70"/>
      <c r="G112" s="70"/>
    </row>
    <row r="113" spans="2:9" ht="21.75" customHeight="1">
      <c r="B113" s="70" t="s">
        <v>67</v>
      </c>
      <c r="C113" s="71">
        <v>390</v>
      </c>
      <c r="D113" s="70">
        <f>D102+D104+D107+D109+D111</f>
        <v>3365</v>
      </c>
      <c r="E113" s="70">
        <f>E102+E104+E107+E109+E111</f>
        <v>2988</v>
      </c>
      <c r="F113" s="70">
        <f>F102+F104+F107+F111</f>
        <v>-377</v>
      </c>
      <c r="G113" s="77">
        <f>E113/D113%</f>
        <v>88.796433878157501</v>
      </c>
    </row>
    <row r="114" spans="2:9" ht="31.5">
      <c r="B114" s="70" t="s">
        <v>68</v>
      </c>
      <c r="C114" s="71">
        <v>391</v>
      </c>
      <c r="D114" s="70"/>
      <c r="E114" s="70"/>
      <c r="F114" s="70"/>
      <c r="G114" s="70"/>
      <c r="I114" t="s">
        <v>0</v>
      </c>
    </row>
    <row r="115" spans="2:9" ht="15.75">
      <c r="B115" s="105"/>
      <c r="C115" s="106"/>
      <c r="D115" s="106"/>
      <c r="E115" s="106"/>
      <c r="F115" s="106"/>
      <c r="G115" s="106"/>
    </row>
    <row r="116" spans="2:9" ht="15.75">
      <c r="B116" s="107" t="s">
        <v>69</v>
      </c>
      <c r="C116" s="108"/>
      <c r="D116" s="108"/>
      <c r="E116" s="108"/>
      <c r="F116" s="108"/>
      <c r="G116" s="108"/>
    </row>
    <row r="117" spans="2:9" ht="15" customHeight="1">
      <c r="B117" s="103" t="s">
        <v>70</v>
      </c>
      <c r="C117" s="104">
        <v>400</v>
      </c>
      <c r="D117" s="103">
        <v>80</v>
      </c>
      <c r="E117" s="109">
        <v>78</v>
      </c>
      <c r="F117" s="110">
        <f>E117-D117</f>
        <v>-2</v>
      </c>
      <c r="G117" s="112">
        <f>E117/D117%</f>
        <v>97.5</v>
      </c>
    </row>
    <row r="118" spans="2:9" ht="15" customHeight="1">
      <c r="B118" s="103"/>
      <c r="C118" s="104"/>
      <c r="D118" s="103"/>
      <c r="E118" s="109"/>
      <c r="F118" s="111"/>
      <c r="G118" s="112"/>
    </row>
    <row r="119" spans="2:9" ht="19.5" customHeight="1">
      <c r="B119" s="70" t="s">
        <v>71</v>
      </c>
      <c r="C119" s="71">
        <v>410</v>
      </c>
      <c r="D119" s="33">
        <v>46365</v>
      </c>
      <c r="E119" s="34">
        <v>52220</v>
      </c>
      <c r="F119" s="35">
        <f>E119-D119</f>
        <v>5855</v>
      </c>
      <c r="G119" s="22">
        <f>E119/D119%</f>
        <v>112.62805995902082</v>
      </c>
    </row>
    <row r="120" spans="2:9">
      <c r="B120" s="103" t="s">
        <v>72</v>
      </c>
      <c r="C120" s="104">
        <v>420</v>
      </c>
      <c r="D120" s="103"/>
      <c r="E120" s="103"/>
      <c r="F120" s="103"/>
      <c r="G120" s="103"/>
    </row>
    <row r="121" spans="2:9" ht="15" customHeight="1">
      <c r="B121" s="103"/>
      <c r="C121" s="104"/>
      <c r="D121" s="103"/>
      <c r="E121" s="103"/>
      <c r="F121" s="103"/>
      <c r="G121" s="103"/>
    </row>
    <row r="122" spans="2:9" ht="15.75" customHeight="1">
      <c r="B122" s="70" t="s">
        <v>73</v>
      </c>
      <c r="C122" s="71">
        <v>430</v>
      </c>
      <c r="D122" s="70"/>
      <c r="E122" s="70"/>
      <c r="F122" s="70"/>
      <c r="G122" s="70"/>
    </row>
    <row r="124" spans="2:9" ht="46.5" customHeight="1">
      <c r="B124" s="20" t="s">
        <v>89</v>
      </c>
      <c r="C124" s="6"/>
      <c r="D124" s="6"/>
      <c r="E124" s="8"/>
      <c r="F124" s="101" t="s">
        <v>127</v>
      </c>
      <c r="G124" s="101"/>
    </row>
    <row r="125" spans="2:9" ht="18" customHeight="1">
      <c r="C125" s="102" t="s">
        <v>76</v>
      </c>
      <c r="D125" s="102"/>
      <c r="F125" s="102" t="s">
        <v>75</v>
      </c>
      <c r="G125" s="102"/>
    </row>
    <row r="126" spans="2:9" ht="21.75" customHeight="1">
      <c r="C126" s="14"/>
      <c r="D126" s="14"/>
      <c r="F126" s="14"/>
      <c r="G126" s="14"/>
    </row>
    <row r="127" spans="2:9">
      <c r="C127" s="14"/>
      <c r="D127" s="14"/>
      <c r="F127" s="14"/>
      <c r="G127" s="14"/>
    </row>
    <row r="128" spans="2:9" hidden="1">
      <c r="C128" s="14"/>
      <c r="D128" s="14"/>
      <c r="F128" s="14"/>
      <c r="G128" s="14"/>
    </row>
    <row r="129" spans="2:7" ht="96.75" customHeight="1">
      <c r="B129" s="2"/>
      <c r="C129" s="3"/>
      <c r="D129" s="3"/>
    </row>
    <row r="130" spans="2:7" ht="15.75">
      <c r="B130" s="4"/>
      <c r="C130" s="3"/>
      <c r="D130" s="3"/>
      <c r="E130" s="9" t="s">
        <v>83</v>
      </c>
      <c r="F130" s="10"/>
    </row>
    <row r="131" spans="2:7">
      <c r="E131" s="30" t="s">
        <v>84</v>
      </c>
      <c r="F131" s="10"/>
    </row>
    <row r="132" spans="2:7">
      <c r="E132" s="10" t="s">
        <v>85</v>
      </c>
      <c r="F132" s="10"/>
    </row>
    <row r="133" spans="2:7">
      <c r="E133" s="11"/>
      <c r="F133" s="11"/>
      <c r="G133" s="10" t="s">
        <v>97</v>
      </c>
    </row>
    <row r="134" spans="2:7" ht="9" customHeight="1">
      <c r="F134" s="10"/>
      <c r="G134" s="10"/>
    </row>
    <row r="135" spans="2:7" ht="9" customHeight="1">
      <c r="F135" s="10"/>
      <c r="G135" s="10"/>
    </row>
    <row r="136" spans="2:7" ht="16.5" customHeight="1">
      <c r="E136" s="9" t="s">
        <v>83</v>
      </c>
      <c r="F136" s="10"/>
    </row>
    <row r="137" spans="2:7">
      <c r="E137" s="10" t="s">
        <v>86</v>
      </c>
      <c r="F137" s="10"/>
    </row>
    <row r="138" spans="2:7">
      <c r="E138" s="30" t="s">
        <v>87</v>
      </c>
      <c r="F138" s="30"/>
      <c r="G138" s="30"/>
    </row>
    <row r="139" spans="2:7">
      <c r="E139" s="11"/>
      <c r="F139" s="11"/>
      <c r="G139" s="10" t="s">
        <v>91</v>
      </c>
    </row>
  </sheetData>
  <mergeCells count="60">
    <mergeCell ref="F124:G124"/>
    <mergeCell ref="C125:D125"/>
    <mergeCell ref="F125:G125"/>
    <mergeCell ref="B120:B121"/>
    <mergeCell ref="C120:C121"/>
    <mergeCell ref="D120:D121"/>
    <mergeCell ref="E120:E121"/>
    <mergeCell ref="F120:F121"/>
    <mergeCell ref="G120:G121"/>
    <mergeCell ref="B115:G115"/>
    <mergeCell ref="B116:G116"/>
    <mergeCell ref="B117:B118"/>
    <mergeCell ref="C117:C118"/>
    <mergeCell ref="D117:D118"/>
    <mergeCell ref="E117:E118"/>
    <mergeCell ref="F117:F118"/>
    <mergeCell ref="G117:G118"/>
    <mergeCell ref="B101:G101"/>
    <mergeCell ref="B105:B106"/>
    <mergeCell ref="C105:C106"/>
    <mergeCell ref="D105:D106"/>
    <mergeCell ref="E105:E106"/>
    <mergeCell ref="F105:F106"/>
    <mergeCell ref="G105:G106"/>
    <mergeCell ref="B80:G80"/>
    <mergeCell ref="B95:B96"/>
    <mergeCell ref="C95:C96"/>
    <mergeCell ref="D95:D96"/>
    <mergeCell ref="E95:E96"/>
    <mergeCell ref="F95:F96"/>
    <mergeCell ref="G95:G96"/>
    <mergeCell ref="B71:G71"/>
    <mergeCell ref="B77:B79"/>
    <mergeCell ref="C77:C79"/>
    <mergeCell ref="D77:D79"/>
    <mergeCell ref="E77:E79"/>
    <mergeCell ref="F77:F79"/>
    <mergeCell ref="G77:G79"/>
    <mergeCell ref="B19:G19"/>
    <mergeCell ref="C20:E20"/>
    <mergeCell ref="B21:F21"/>
    <mergeCell ref="B25:G25"/>
    <mergeCell ref="B53:B55"/>
    <mergeCell ref="C53:C55"/>
    <mergeCell ref="D53:D55"/>
    <mergeCell ref="E53:E55"/>
    <mergeCell ref="F53:F55"/>
    <mergeCell ref="G53:G55"/>
    <mergeCell ref="C16:F16"/>
    <mergeCell ref="E1:H1"/>
    <mergeCell ref="E2:H2"/>
    <mergeCell ref="E3:H3"/>
    <mergeCell ref="E4:H4"/>
    <mergeCell ref="E5:H5"/>
    <mergeCell ref="E6:H6"/>
    <mergeCell ref="C10:F10"/>
    <mergeCell ref="C11:F11"/>
    <mergeCell ref="C13:F13"/>
    <mergeCell ref="C14:F14"/>
    <mergeCell ref="C15:F15"/>
  </mergeCells>
  <printOptions horizontalCentered="1"/>
  <pageMargins left="0.98425196850393704" right="0.39370078740157483" top="0.59055118110236227" bottom="0.15748031496062992" header="0" footer="0"/>
  <pageSetup paperSize="9" scale="85" orientation="portrait" r:id="rId1"/>
  <headerFooter differentFirst="1">
    <oddHeader>&amp;C
&amp;P</oddHeader>
  </headerFooter>
  <rowBreaks count="2" manualBreakCount="2">
    <brk id="52" min="1" max="7" man="1"/>
    <brk id="100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пронумеров.</vt:lpstr>
      <vt:lpstr>звіт2023</vt:lpstr>
      <vt:lpstr>до службової</vt:lpstr>
      <vt:lpstr>'до службової'!Область_печати</vt:lpstr>
      <vt:lpstr>звіт2023!Область_печати</vt:lpstr>
      <vt:lpstr>пронумеров.!Область_печати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Lyuda Filozop</dc:creator>
  <cp:lastModifiedBy>Admin</cp:lastModifiedBy>
  <cp:lastPrinted>2024-02-27T10:58:28Z</cp:lastPrinted>
  <dcterms:created xsi:type="dcterms:W3CDTF">2020-08-20T07:51:17Z</dcterms:created>
  <dcterms:modified xsi:type="dcterms:W3CDTF">2024-02-27T11:59:37Z</dcterms:modified>
</cp:coreProperties>
</file>